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ALFA-36901 - D.1.1. a D.1..." sheetId="2" r:id="rId2"/>
    <sheet name="01 - silnoproudá elektrot..." sheetId="3" r:id="rId3"/>
    <sheet name="02 - elektronické komunikace" sheetId="4" r:id="rId4"/>
    <sheet name="ALFA-36903 - D.1.5. - zdr..." sheetId="5" r:id="rId5"/>
    <sheet name="ALFA-36904 - D.1.6. - vyt..." sheetId="6" r:id="rId6"/>
    <sheet name="ALFA-36905 - D.1.7. - vzd..." sheetId="7" r:id="rId7"/>
    <sheet name="ALFA-36906 - vedlejší a o..." sheetId="8" r:id="rId8"/>
    <sheet name="Seznam figur" sheetId="9" r:id="rId9"/>
    <sheet name="Pokyny pro vyplnění" sheetId="10" r:id="rId10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'ALFA-36901 - D.1.1. a D.1...'!$C$99:$K$864</definedName>
    <definedName name="_xlnm.Print_Area" localSheetId="1">'ALFA-36901 - D.1.1. a D.1...'!$C$4:$J$39,'ALFA-36901 - D.1.1. a D.1...'!$C$45:$J$81,'ALFA-36901 - D.1.1. a D.1...'!$C$87:$K$864</definedName>
    <definedName name="_xlnm.Print_Titles" localSheetId="1">'ALFA-36901 - D.1.1. a D.1...'!$99:$99</definedName>
    <definedName name="_xlnm._FilterDatabase" localSheetId="2" hidden="1">'01 - silnoproudá elektrot...'!$C$114:$K$341</definedName>
    <definedName name="_xlnm.Print_Area" localSheetId="2">'01 - silnoproudá elektrot...'!$C$4:$J$41,'01 - silnoproudá elektrot...'!$C$47:$J$94,'01 - silnoproudá elektrot...'!$C$100:$K$341</definedName>
    <definedName name="_xlnm.Print_Titles" localSheetId="2">'01 - silnoproudá elektrot...'!$114:$114</definedName>
    <definedName name="_xlnm._FilterDatabase" localSheetId="3" hidden="1">'02 - elektronické komunikace'!$C$89:$K$117</definedName>
    <definedName name="_xlnm.Print_Area" localSheetId="3">'02 - elektronické komunikace'!$C$4:$J$41,'02 - elektronické komunikace'!$C$47:$J$69,'02 - elektronické komunikace'!$C$75:$K$117</definedName>
    <definedName name="_xlnm.Print_Titles" localSheetId="3">'02 - elektronické komunikace'!$89:$89</definedName>
    <definedName name="_xlnm._FilterDatabase" localSheetId="4" hidden="1">'ALFA-36903 - D.1.5. - zdr...'!$C$94:$K$447</definedName>
    <definedName name="_xlnm.Print_Area" localSheetId="4">'ALFA-36903 - D.1.5. - zdr...'!$C$4:$J$39,'ALFA-36903 - D.1.5. - zdr...'!$C$45:$J$76,'ALFA-36903 - D.1.5. - zdr...'!$C$82:$K$447</definedName>
    <definedName name="_xlnm.Print_Titles" localSheetId="4">'ALFA-36903 - D.1.5. - zdr...'!$94:$94</definedName>
    <definedName name="_xlnm._FilterDatabase" localSheetId="5" hidden="1">'ALFA-36904 - D.1.6. - vyt...'!$C$88:$K$230</definedName>
    <definedName name="_xlnm.Print_Area" localSheetId="5">'ALFA-36904 - D.1.6. - vyt...'!$C$4:$J$39,'ALFA-36904 - D.1.6. - vyt...'!$C$45:$J$70,'ALFA-36904 - D.1.6. - vyt...'!$C$76:$K$230</definedName>
    <definedName name="_xlnm.Print_Titles" localSheetId="5">'ALFA-36904 - D.1.6. - vyt...'!$88:$88</definedName>
    <definedName name="_xlnm._FilterDatabase" localSheetId="6" hidden="1">'ALFA-36905 - D.1.7. - vzd...'!$C$82:$K$106</definedName>
    <definedName name="_xlnm.Print_Area" localSheetId="6">'ALFA-36905 - D.1.7. - vzd...'!$C$4:$J$39,'ALFA-36905 - D.1.7. - vzd...'!$C$45:$J$64,'ALFA-36905 - D.1.7. - vzd...'!$C$70:$K$106</definedName>
    <definedName name="_xlnm.Print_Titles" localSheetId="6">'ALFA-36905 - D.1.7. - vzd...'!$82:$82</definedName>
    <definedName name="_xlnm._FilterDatabase" localSheetId="7" hidden="1">'ALFA-36906 - vedlejší a o...'!$C$81:$K$125</definedName>
    <definedName name="_xlnm.Print_Area" localSheetId="7">'ALFA-36906 - vedlejší a o...'!$C$4:$J$39,'ALFA-36906 - vedlejší a o...'!$C$45:$J$63,'ALFA-36906 - vedlejší a o...'!$C$69:$K$125</definedName>
    <definedName name="_xlnm.Print_Titles" localSheetId="7">'ALFA-36906 - vedlejší a o...'!$81:$81</definedName>
    <definedName name="_xlnm.Print_Area" localSheetId="8">'Seznam figur'!$C$4:$G$405</definedName>
    <definedName name="_xlnm.Print_Titles" localSheetId="8">'Seznam figur'!$9:$9</definedName>
    <definedName name="_xlnm.Print_Area" localSheetId="9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9" l="1" r="D7"/>
  <c i="8" r="J37"/>
  <c r="J36"/>
  <c i="1" r="AY62"/>
  <c i="8" r="J35"/>
  <c i="1" r="AX62"/>
  <c i="8"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0"/>
  <c r="BH110"/>
  <c r="BG110"/>
  <c r="BF110"/>
  <c r="T110"/>
  <c r="R110"/>
  <c r="P110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79"/>
  <c r="J23"/>
  <c r="J18"/>
  <c r="E18"/>
  <c r="F55"/>
  <c r="J17"/>
  <c r="J12"/>
  <c r="J52"/>
  <c r="E7"/>
  <c r="E72"/>
  <c i="7" r="J37"/>
  <c r="J36"/>
  <c i="1" r="AY61"/>
  <c i="7" r="J35"/>
  <c i="1" r="AX61"/>
  <c i="7"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55"/>
  <c r="J17"/>
  <c r="J12"/>
  <c r="J77"/>
  <c r="E7"/>
  <c r="E48"/>
  <c i="6" r="J37"/>
  <c r="J36"/>
  <c i="1" r="AY60"/>
  <c i="6" r="J35"/>
  <c i="1" r="AX60"/>
  <c i="6"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5"/>
  <c r="BH225"/>
  <c r="BG225"/>
  <c r="BF225"/>
  <c r="T225"/>
  <c r="R225"/>
  <c r="P225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3"/>
  <c r="BH113"/>
  <c r="BG113"/>
  <c r="BF113"/>
  <c r="T113"/>
  <c r="R113"/>
  <c r="P113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86"/>
  <c r="J17"/>
  <c r="J12"/>
  <c r="J52"/>
  <c r="E7"/>
  <c r="E79"/>
  <c i="5" r="J37"/>
  <c r="J36"/>
  <c i="1" r="AY59"/>
  <c i="5" r="J35"/>
  <c i="1" r="AX59"/>
  <c i="5" r="BI446"/>
  <c r="BH446"/>
  <c r="BG446"/>
  <c r="BF446"/>
  <c r="T446"/>
  <c r="R446"/>
  <c r="P446"/>
  <c r="BI445"/>
  <c r="BH445"/>
  <c r="BG445"/>
  <c r="BF445"/>
  <c r="T445"/>
  <c r="R445"/>
  <c r="P445"/>
  <c r="BI444"/>
  <c r="BH444"/>
  <c r="BG444"/>
  <c r="BF444"/>
  <c r="T444"/>
  <c r="R444"/>
  <c r="P444"/>
  <c r="BI443"/>
  <c r="BH443"/>
  <c r="BG443"/>
  <c r="BF443"/>
  <c r="T443"/>
  <c r="R443"/>
  <c r="P443"/>
  <c r="BI442"/>
  <c r="BH442"/>
  <c r="BG442"/>
  <c r="BF442"/>
  <c r="T442"/>
  <c r="R442"/>
  <c r="P442"/>
  <c r="BI440"/>
  <c r="BH440"/>
  <c r="BG440"/>
  <c r="BF440"/>
  <c r="T440"/>
  <c r="R440"/>
  <c r="P440"/>
  <c r="BI438"/>
  <c r="BH438"/>
  <c r="BG438"/>
  <c r="BF438"/>
  <c r="T438"/>
  <c r="R438"/>
  <c r="P438"/>
  <c r="BI435"/>
  <c r="BH435"/>
  <c r="BG435"/>
  <c r="BF435"/>
  <c r="T435"/>
  <c r="R435"/>
  <c r="P435"/>
  <c r="BI434"/>
  <c r="BH434"/>
  <c r="BG434"/>
  <c r="BF434"/>
  <c r="T434"/>
  <c r="R434"/>
  <c r="P434"/>
  <c r="BI433"/>
  <c r="BH433"/>
  <c r="BG433"/>
  <c r="BF433"/>
  <c r="T433"/>
  <c r="R433"/>
  <c r="P433"/>
  <c r="BI432"/>
  <c r="BH432"/>
  <c r="BG432"/>
  <c r="BF432"/>
  <c r="T432"/>
  <c r="R432"/>
  <c r="P432"/>
  <c r="BI431"/>
  <c r="BH431"/>
  <c r="BG431"/>
  <c r="BF431"/>
  <c r="T431"/>
  <c r="R431"/>
  <c r="P431"/>
  <c r="BI430"/>
  <c r="BH430"/>
  <c r="BG430"/>
  <c r="BF430"/>
  <c r="T430"/>
  <c r="R430"/>
  <c r="P430"/>
  <c r="BI428"/>
  <c r="BH428"/>
  <c r="BG428"/>
  <c r="BF428"/>
  <c r="T428"/>
  <c r="R428"/>
  <c r="P428"/>
  <c r="BI426"/>
  <c r="BH426"/>
  <c r="BG426"/>
  <c r="BF426"/>
  <c r="T426"/>
  <c r="R426"/>
  <c r="P426"/>
  <c r="BI423"/>
  <c r="BH423"/>
  <c r="BG423"/>
  <c r="BF423"/>
  <c r="T423"/>
  <c r="R423"/>
  <c r="P423"/>
  <c r="BI422"/>
  <c r="BH422"/>
  <c r="BG422"/>
  <c r="BF422"/>
  <c r="T422"/>
  <c r="R422"/>
  <c r="P422"/>
  <c r="BI421"/>
  <c r="BH421"/>
  <c r="BG421"/>
  <c r="BF421"/>
  <c r="T421"/>
  <c r="R421"/>
  <c r="P421"/>
  <c r="BI420"/>
  <c r="BH420"/>
  <c r="BG420"/>
  <c r="BF420"/>
  <c r="T420"/>
  <c r="R420"/>
  <c r="P420"/>
  <c r="BI419"/>
  <c r="BH419"/>
  <c r="BG419"/>
  <c r="BF419"/>
  <c r="T419"/>
  <c r="R419"/>
  <c r="P419"/>
  <c r="BI418"/>
  <c r="BH418"/>
  <c r="BG418"/>
  <c r="BF418"/>
  <c r="T418"/>
  <c r="R418"/>
  <c r="P418"/>
  <c r="BI417"/>
  <c r="BH417"/>
  <c r="BG417"/>
  <c r="BF417"/>
  <c r="T417"/>
  <c r="R417"/>
  <c r="P417"/>
  <c r="BI416"/>
  <c r="BH416"/>
  <c r="BG416"/>
  <c r="BF416"/>
  <c r="T416"/>
  <c r="R416"/>
  <c r="P416"/>
  <c r="BI413"/>
  <c r="BH413"/>
  <c r="BG413"/>
  <c r="BF413"/>
  <c r="T413"/>
  <c r="R413"/>
  <c r="P413"/>
  <c r="BI411"/>
  <c r="BH411"/>
  <c r="BG411"/>
  <c r="BF411"/>
  <c r="T411"/>
  <c r="R411"/>
  <c r="P411"/>
  <c r="BI409"/>
  <c r="BH409"/>
  <c r="BG409"/>
  <c r="BF409"/>
  <c r="T409"/>
  <c r="R409"/>
  <c r="P409"/>
  <c r="BI407"/>
  <c r="BH407"/>
  <c r="BG407"/>
  <c r="BF407"/>
  <c r="T407"/>
  <c r="R407"/>
  <c r="P407"/>
  <c r="BI404"/>
  <c r="BH404"/>
  <c r="BG404"/>
  <c r="BF404"/>
  <c r="T404"/>
  <c r="R404"/>
  <c r="P404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90"/>
  <c r="BH390"/>
  <c r="BG390"/>
  <c r="BF390"/>
  <c r="T390"/>
  <c r="R390"/>
  <c r="P390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59"/>
  <c r="BH259"/>
  <c r="BG259"/>
  <c r="BF259"/>
  <c r="T259"/>
  <c r="R259"/>
  <c r="P259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J92"/>
  <c r="J91"/>
  <c r="F91"/>
  <c r="F89"/>
  <c r="E87"/>
  <c r="J55"/>
  <c r="J54"/>
  <c r="F54"/>
  <c r="F52"/>
  <c r="E50"/>
  <c r="J18"/>
  <c r="E18"/>
  <c r="F92"/>
  <c r="J17"/>
  <c r="J12"/>
  <c r="J52"/>
  <c r="E7"/>
  <c r="E85"/>
  <c i="4" r="J39"/>
  <c r="J38"/>
  <c i="1" r="AY58"/>
  <c i="4" r="J37"/>
  <c i="1" r="AX58"/>
  <c i="4"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J87"/>
  <c r="J86"/>
  <c r="F86"/>
  <c r="F84"/>
  <c r="E82"/>
  <c r="J59"/>
  <c r="J58"/>
  <c r="F58"/>
  <c r="F56"/>
  <c r="E54"/>
  <c r="J20"/>
  <c r="E20"/>
  <c r="F87"/>
  <c r="J19"/>
  <c r="J14"/>
  <c r="J56"/>
  <c r="E7"/>
  <c r="E50"/>
  <c i="3" r="J39"/>
  <c r="J38"/>
  <c i="1" r="AY57"/>
  <c i="3" r="J37"/>
  <c i="1" r="AX57"/>
  <c i="3"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6"/>
  <c r="BH336"/>
  <c r="BG336"/>
  <c r="BF336"/>
  <c r="T336"/>
  <c r="T335"/>
  <c r="R336"/>
  <c r="R335"/>
  <c r="P336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8"/>
  <c r="BH328"/>
  <c r="BG328"/>
  <c r="BF328"/>
  <c r="T328"/>
  <c r="T327"/>
  <c r="R328"/>
  <c r="R327"/>
  <c r="P328"/>
  <c r="P327"/>
  <c r="BI326"/>
  <c r="BH326"/>
  <c r="BG326"/>
  <c r="BF326"/>
  <c r="T326"/>
  <c r="T325"/>
  <c r="R326"/>
  <c r="R325"/>
  <c r="P326"/>
  <c r="P325"/>
  <c r="BI324"/>
  <c r="BH324"/>
  <c r="BG324"/>
  <c r="BF324"/>
  <c r="T324"/>
  <c r="T323"/>
  <c r="R324"/>
  <c r="R323"/>
  <c r="P324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299"/>
  <c r="BH299"/>
  <c r="BG299"/>
  <c r="BF299"/>
  <c r="T299"/>
  <c r="T298"/>
  <c r="R299"/>
  <c r="R298"/>
  <c r="P299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5"/>
  <c r="BH285"/>
  <c r="BG285"/>
  <c r="BF285"/>
  <c r="T285"/>
  <c r="R285"/>
  <c r="P285"/>
  <c r="BI284"/>
  <c r="BH284"/>
  <c r="BG284"/>
  <c r="BF284"/>
  <c r="T284"/>
  <c r="R284"/>
  <c r="P284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1"/>
  <c r="BH251"/>
  <c r="BG251"/>
  <c r="BF251"/>
  <c r="T251"/>
  <c r="R251"/>
  <c r="P251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2"/>
  <c r="J111"/>
  <c r="F111"/>
  <c r="F109"/>
  <c r="E107"/>
  <c r="J59"/>
  <c r="J58"/>
  <c r="F58"/>
  <c r="F56"/>
  <c r="E54"/>
  <c r="J20"/>
  <c r="E20"/>
  <c r="F112"/>
  <c r="J19"/>
  <c r="J14"/>
  <c r="J109"/>
  <c r="E7"/>
  <c r="E50"/>
  <c i="2" r="J37"/>
  <c r="J36"/>
  <c i="1" r="AY55"/>
  <c i="2" r="J35"/>
  <c i="1" r="AX55"/>
  <c i="2" r="BI863"/>
  <c r="BH863"/>
  <c r="BG863"/>
  <c r="BF863"/>
  <c r="T863"/>
  <c r="R863"/>
  <c r="P863"/>
  <c r="BI858"/>
  <c r="BH858"/>
  <c r="BG858"/>
  <c r="BF858"/>
  <c r="T858"/>
  <c r="R858"/>
  <c r="P858"/>
  <c r="BI854"/>
  <c r="BH854"/>
  <c r="BG854"/>
  <c r="BF854"/>
  <c r="T854"/>
  <c r="R854"/>
  <c r="P854"/>
  <c r="BI852"/>
  <c r="BH852"/>
  <c r="BG852"/>
  <c r="BF852"/>
  <c r="T852"/>
  <c r="R852"/>
  <c r="P852"/>
  <c r="BI847"/>
  <c r="BH847"/>
  <c r="BG847"/>
  <c r="BF847"/>
  <c r="T847"/>
  <c r="R847"/>
  <c r="P847"/>
  <c r="BI843"/>
  <c r="BH843"/>
  <c r="BG843"/>
  <c r="BF843"/>
  <c r="T843"/>
  <c r="R843"/>
  <c r="P843"/>
  <c r="BI841"/>
  <c r="BH841"/>
  <c r="BG841"/>
  <c r="BF841"/>
  <c r="T841"/>
  <c r="R841"/>
  <c r="P841"/>
  <c r="BI832"/>
  <c r="BH832"/>
  <c r="BG832"/>
  <c r="BF832"/>
  <c r="T832"/>
  <c r="R832"/>
  <c r="P832"/>
  <c r="BI828"/>
  <c r="BH828"/>
  <c r="BG828"/>
  <c r="BF828"/>
  <c r="T828"/>
  <c r="R828"/>
  <c r="P828"/>
  <c r="BI825"/>
  <c r="BH825"/>
  <c r="BG825"/>
  <c r="BF825"/>
  <c r="T825"/>
  <c r="R825"/>
  <c r="P825"/>
  <c r="BI822"/>
  <c r="BH822"/>
  <c r="BG822"/>
  <c r="BF822"/>
  <c r="T822"/>
  <c r="R822"/>
  <c r="P822"/>
  <c r="BI819"/>
  <c r="BH819"/>
  <c r="BG819"/>
  <c r="BF819"/>
  <c r="T819"/>
  <c r="R819"/>
  <c r="P819"/>
  <c r="BI812"/>
  <c r="BH812"/>
  <c r="BG812"/>
  <c r="BF812"/>
  <c r="T812"/>
  <c r="R812"/>
  <c r="P812"/>
  <c r="BI810"/>
  <c r="BH810"/>
  <c r="BG810"/>
  <c r="BF810"/>
  <c r="T810"/>
  <c r="R810"/>
  <c r="P810"/>
  <c r="BI803"/>
  <c r="BH803"/>
  <c r="BG803"/>
  <c r="BF803"/>
  <c r="T803"/>
  <c r="R803"/>
  <c r="P803"/>
  <c r="BI796"/>
  <c r="BH796"/>
  <c r="BG796"/>
  <c r="BF796"/>
  <c r="T796"/>
  <c r="R796"/>
  <c r="P796"/>
  <c r="BI790"/>
  <c r="BH790"/>
  <c r="BG790"/>
  <c r="BF790"/>
  <c r="T790"/>
  <c r="R790"/>
  <c r="P790"/>
  <c r="BI768"/>
  <c r="BH768"/>
  <c r="BG768"/>
  <c r="BF768"/>
  <c r="T768"/>
  <c r="R768"/>
  <c r="P768"/>
  <c r="BI763"/>
  <c r="BH763"/>
  <c r="BG763"/>
  <c r="BF763"/>
  <c r="T763"/>
  <c r="R763"/>
  <c r="P763"/>
  <c r="BI758"/>
  <c r="BH758"/>
  <c r="BG758"/>
  <c r="BF758"/>
  <c r="T758"/>
  <c r="R758"/>
  <c r="P758"/>
  <c r="BI753"/>
  <c r="BH753"/>
  <c r="BG753"/>
  <c r="BF753"/>
  <c r="T753"/>
  <c r="R753"/>
  <c r="P753"/>
  <c r="BI748"/>
  <c r="BH748"/>
  <c r="BG748"/>
  <c r="BF748"/>
  <c r="T748"/>
  <c r="R748"/>
  <c r="P748"/>
  <c r="BI742"/>
  <c r="BH742"/>
  <c r="BG742"/>
  <c r="BF742"/>
  <c r="T742"/>
  <c r="R742"/>
  <c r="P742"/>
  <c r="BI737"/>
  <c r="BH737"/>
  <c r="BG737"/>
  <c r="BF737"/>
  <c r="T737"/>
  <c r="R737"/>
  <c r="P737"/>
  <c r="BI730"/>
  <c r="BH730"/>
  <c r="BG730"/>
  <c r="BF730"/>
  <c r="T730"/>
  <c r="R730"/>
  <c r="P730"/>
  <c r="BI726"/>
  <c r="BH726"/>
  <c r="BG726"/>
  <c r="BF726"/>
  <c r="T726"/>
  <c r="R726"/>
  <c r="P726"/>
  <c r="BI723"/>
  <c r="BH723"/>
  <c r="BG723"/>
  <c r="BF723"/>
  <c r="T723"/>
  <c r="R723"/>
  <c r="P723"/>
  <c r="BI720"/>
  <c r="BH720"/>
  <c r="BG720"/>
  <c r="BF720"/>
  <c r="T720"/>
  <c r="R720"/>
  <c r="P720"/>
  <c r="BI718"/>
  <c r="BH718"/>
  <c r="BG718"/>
  <c r="BF718"/>
  <c r="T718"/>
  <c r="R718"/>
  <c r="P718"/>
  <c r="BI716"/>
  <c r="BH716"/>
  <c r="BG716"/>
  <c r="BF716"/>
  <c r="T716"/>
  <c r="R716"/>
  <c r="P716"/>
  <c r="BI712"/>
  <c r="BH712"/>
  <c r="BG712"/>
  <c r="BF712"/>
  <c r="T712"/>
  <c r="R712"/>
  <c r="P712"/>
  <c r="BI708"/>
  <c r="BH708"/>
  <c r="BG708"/>
  <c r="BF708"/>
  <c r="T708"/>
  <c r="R708"/>
  <c r="P708"/>
  <c r="BI706"/>
  <c r="BH706"/>
  <c r="BG706"/>
  <c r="BF706"/>
  <c r="T706"/>
  <c r="R706"/>
  <c r="P706"/>
  <c r="BI695"/>
  <c r="BH695"/>
  <c r="BG695"/>
  <c r="BF695"/>
  <c r="T695"/>
  <c r="R695"/>
  <c r="P695"/>
  <c r="BI693"/>
  <c r="BH693"/>
  <c r="BG693"/>
  <c r="BF693"/>
  <c r="T693"/>
  <c r="R693"/>
  <c r="P693"/>
  <c r="BI688"/>
  <c r="BH688"/>
  <c r="BG688"/>
  <c r="BF688"/>
  <c r="T688"/>
  <c r="R688"/>
  <c r="P688"/>
  <c r="BI685"/>
  <c r="BH685"/>
  <c r="BG685"/>
  <c r="BF685"/>
  <c r="T685"/>
  <c r="R685"/>
  <c r="P685"/>
  <c r="BI672"/>
  <c r="BH672"/>
  <c r="BG672"/>
  <c r="BF672"/>
  <c r="T672"/>
  <c r="R672"/>
  <c r="P672"/>
  <c r="BI669"/>
  <c r="BH669"/>
  <c r="BG669"/>
  <c r="BF669"/>
  <c r="T669"/>
  <c r="R669"/>
  <c r="P669"/>
  <c r="BI665"/>
  <c r="BH665"/>
  <c r="BG665"/>
  <c r="BF665"/>
  <c r="T665"/>
  <c r="R665"/>
  <c r="P665"/>
  <c r="BI660"/>
  <c r="BH660"/>
  <c r="BG660"/>
  <c r="BF660"/>
  <c r="T660"/>
  <c r="R660"/>
  <c r="P660"/>
  <c r="BI655"/>
  <c r="BH655"/>
  <c r="BG655"/>
  <c r="BF655"/>
  <c r="T655"/>
  <c r="R655"/>
  <c r="P655"/>
  <c r="BI652"/>
  <c r="BH652"/>
  <c r="BG652"/>
  <c r="BF652"/>
  <c r="T652"/>
  <c r="R652"/>
  <c r="P652"/>
  <c r="BI649"/>
  <c r="BH649"/>
  <c r="BG649"/>
  <c r="BF649"/>
  <c r="T649"/>
  <c r="R649"/>
  <c r="P649"/>
  <c r="BI646"/>
  <c r="BH646"/>
  <c r="BG646"/>
  <c r="BF646"/>
  <c r="T646"/>
  <c r="R646"/>
  <c r="P646"/>
  <c r="BI643"/>
  <c r="BH643"/>
  <c r="BG643"/>
  <c r="BF643"/>
  <c r="T643"/>
  <c r="R643"/>
  <c r="P643"/>
  <c r="BI640"/>
  <c r="BH640"/>
  <c r="BG640"/>
  <c r="BF640"/>
  <c r="T640"/>
  <c r="R640"/>
  <c r="P640"/>
  <c r="BI637"/>
  <c r="BH637"/>
  <c r="BG637"/>
  <c r="BF637"/>
  <c r="T637"/>
  <c r="R637"/>
  <c r="P637"/>
  <c r="BI634"/>
  <c r="BH634"/>
  <c r="BG634"/>
  <c r="BF634"/>
  <c r="T634"/>
  <c r="R634"/>
  <c r="P634"/>
  <c r="BI631"/>
  <c r="BH631"/>
  <c r="BG631"/>
  <c r="BF631"/>
  <c r="T631"/>
  <c r="R631"/>
  <c r="P631"/>
  <c r="BI627"/>
  <c r="BH627"/>
  <c r="BG627"/>
  <c r="BF627"/>
  <c r="T627"/>
  <c r="R627"/>
  <c r="P627"/>
  <c r="BI624"/>
  <c r="BH624"/>
  <c r="BG624"/>
  <c r="BF624"/>
  <c r="T624"/>
  <c r="R624"/>
  <c r="P624"/>
  <c r="BI621"/>
  <c r="BH621"/>
  <c r="BG621"/>
  <c r="BF621"/>
  <c r="T621"/>
  <c r="R621"/>
  <c r="P621"/>
  <c r="BI618"/>
  <c r="BH618"/>
  <c r="BG618"/>
  <c r="BF618"/>
  <c r="T618"/>
  <c r="R618"/>
  <c r="P618"/>
  <c r="BI615"/>
  <c r="BH615"/>
  <c r="BG615"/>
  <c r="BF615"/>
  <c r="T615"/>
  <c r="R615"/>
  <c r="P615"/>
  <c r="BI611"/>
  <c r="BH611"/>
  <c r="BG611"/>
  <c r="BF611"/>
  <c r="T611"/>
  <c r="R611"/>
  <c r="P611"/>
  <c r="BI608"/>
  <c r="BH608"/>
  <c r="BG608"/>
  <c r="BF608"/>
  <c r="T608"/>
  <c r="R608"/>
  <c r="P608"/>
  <c r="BI604"/>
  <c r="BH604"/>
  <c r="BG604"/>
  <c r="BF604"/>
  <c r="T604"/>
  <c r="R604"/>
  <c r="P604"/>
  <c r="BI601"/>
  <c r="BH601"/>
  <c r="BG601"/>
  <c r="BF601"/>
  <c r="T601"/>
  <c r="R601"/>
  <c r="P601"/>
  <c r="BI597"/>
  <c r="BH597"/>
  <c r="BG597"/>
  <c r="BF597"/>
  <c r="T597"/>
  <c r="R597"/>
  <c r="P597"/>
  <c r="BI594"/>
  <c r="BH594"/>
  <c r="BG594"/>
  <c r="BF594"/>
  <c r="T594"/>
  <c r="R594"/>
  <c r="P594"/>
  <c r="BI591"/>
  <c r="BH591"/>
  <c r="BG591"/>
  <c r="BF591"/>
  <c r="T591"/>
  <c r="R591"/>
  <c r="P591"/>
  <c r="BI587"/>
  <c r="BH587"/>
  <c r="BG587"/>
  <c r="BF587"/>
  <c r="T587"/>
  <c r="R587"/>
  <c r="P587"/>
  <c r="BI583"/>
  <c r="BH583"/>
  <c r="BG583"/>
  <c r="BF583"/>
  <c r="T583"/>
  <c r="R583"/>
  <c r="P583"/>
  <c r="BI580"/>
  <c r="BH580"/>
  <c r="BG580"/>
  <c r="BF580"/>
  <c r="T580"/>
  <c r="R580"/>
  <c r="P580"/>
  <c r="BI576"/>
  <c r="BH576"/>
  <c r="BG576"/>
  <c r="BF576"/>
  <c r="T576"/>
  <c r="R576"/>
  <c r="P576"/>
  <c r="BI573"/>
  <c r="BH573"/>
  <c r="BG573"/>
  <c r="BF573"/>
  <c r="T573"/>
  <c r="R573"/>
  <c r="P573"/>
  <c r="BI569"/>
  <c r="BH569"/>
  <c r="BG569"/>
  <c r="BF569"/>
  <c r="T569"/>
  <c r="R569"/>
  <c r="P569"/>
  <c r="BI566"/>
  <c r="BH566"/>
  <c r="BG566"/>
  <c r="BF566"/>
  <c r="T566"/>
  <c r="R566"/>
  <c r="P566"/>
  <c r="BI563"/>
  <c r="BH563"/>
  <c r="BG563"/>
  <c r="BF563"/>
  <c r="T563"/>
  <c r="R563"/>
  <c r="P563"/>
  <c r="BI560"/>
  <c r="BH560"/>
  <c r="BG560"/>
  <c r="BF560"/>
  <c r="T560"/>
  <c r="R560"/>
  <c r="P560"/>
  <c r="BI556"/>
  <c r="BH556"/>
  <c r="BG556"/>
  <c r="BF556"/>
  <c r="T556"/>
  <c r="R556"/>
  <c r="P556"/>
  <c r="BI553"/>
  <c r="BH553"/>
  <c r="BG553"/>
  <c r="BF553"/>
  <c r="T553"/>
  <c r="R553"/>
  <c r="P553"/>
  <c r="BI549"/>
  <c r="BH549"/>
  <c r="BG549"/>
  <c r="BF549"/>
  <c r="T549"/>
  <c r="R549"/>
  <c r="P549"/>
  <c r="BI546"/>
  <c r="BH546"/>
  <c r="BG546"/>
  <c r="BF546"/>
  <c r="T546"/>
  <c r="R546"/>
  <c r="P546"/>
  <c r="BI542"/>
  <c r="BH542"/>
  <c r="BG542"/>
  <c r="BF542"/>
  <c r="T542"/>
  <c r="R542"/>
  <c r="P542"/>
  <c r="BI540"/>
  <c r="BH540"/>
  <c r="BG540"/>
  <c r="BF540"/>
  <c r="T540"/>
  <c r="R540"/>
  <c r="P540"/>
  <c r="BI538"/>
  <c r="BH538"/>
  <c r="BG538"/>
  <c r="BF538"/>
  <c r="T538"/>
  <c r="R538"/>
  <c r="P538"/>
  <c r="BI534"/>
  <c r="BH534"/>
  <c r="BG534"/>
  <c r="BF534"/>
  <c r="T534"/>
  <c r="R534"/>
  <c r="P534"/>
  <c r="BI531"/>
  <c r="BH531"/>
  <c r="BG531"/>
  <c r="BF531"/>
  <c r="T531"/>
  <c r="R531"/>
  <c r="P531"/>
  <c r="BI527"/>
  <c r="BH527"/>
  <c r="BG527"/>
  <c r="BF527"/>
  <c r="T527"/>
  <c r="R527"/>
  <c r="P527"/>
  <c r="BI522"/>
  <c r="BH522"/>
  <c r="BG522"/>
  <c r="BF522"/>
  <c r="T522"/>
  <c r="R522"/>
  <c r="P522"/>
  <c r="BI519"/>
  <c r="BH519"/>
  <c r="BG519"/>
  <c r="BF519"/>
  <c r="T519"/>
  <c r="R519"/>
  <c r="P519"/>
  <c r="BI516"/>
  <c r="BH516"/>
  <c r="BG516"/>
  <c r="BF516"/>
  <c r="T516"/>
  <c r="R516"/>
  <c r="P516"/>
  <c r="BI513"/>
  <c r="BH513"/>
  <c r="BG513"/>
  <c r="BF513"/>
  <c r="T513"/>
  <c r="R513"/>
  <c r="P513"/>
  <c r="BI508"/>
  <c r="BH508"/>
  <c r="BG508"/>
  <c r="BF508"/>
  <c r="T508"/>
  <c r="R508"/>
  <c r="P508"/>
  <c r="BI502"/>
  <c r="BH502"/>
  <c r="BG502"/>
  <c r="BF502"/>
  <c r="T502"/>
  <c r="R502"/>
  <c r="P502"/>
  <c r="BI497"/>
  <c r="BH497"/>
  <c r="BG497"/>
  <c r="BF497"/>
  <c r="T497"/>
  <c r="R497"/>
  <c r="P497"/>
  <c r="BI494"/>
  <c r="BH494"/>
  <c r="BG494"/>
  <c r="BF494"/>
  <c r="T494"/>
  <c r="R494"/>
  <c r="P494"/>
  <c r="BI491"/>
  <c r="BH491"/>
  <c r="BG491"/>
  <c r="BF491"/>
  <c r="T491"/>
  <c r="R491"/>
  <c r="P491"/>
  <c r="BI487"/>
  <c r="BH487"/>
  <c r="BG487"/>
  <c r="BF487"/>
  <c r="T487"/>
  <c r="R487"/>
  <c r="P487"/>
  <c r="BI484"/>
  <c r="BH484"/>
  <c r="BG484"/>
  <c r="BF484"/>
  <c r="T484"/>
  <c r="R484"/>
  <c r="P484"/>
  <c r="BI482"/>
  <c r="BH482"/>
  <c r="BG482"/>
  <c r="BF482"/>
  <c r="T482"/>
  <c r="R482"/>
  <c r="P482"/>
  <c r="BI479"/>
  <c r="BH479"/>
  <c r="BG479"/>
  <c r="BF479"/>
  <c r="T479"/>
  <c r="R479"/>
  <c r="P479"/>
  <c r="BI477"/>
  <c r="BH477"/>
  <c r="BG477"/>
  <c r="BF477"/>
  <c r="T477"/>
  <c r="R477"/>
  <c r="P477"/>
  <c r="BI474"/>
  <c r="BH474"/>
  <c r="BG474"/>
  <c r="BF474"/>
  <c r="T474"/>
  <c r="R474"/>
  <c r="P474"/>
  <c r="BI473"/>
  <c r="BH473"/>
  <c r="BG473"/>
  <c r="BF473"/>
  <c r="T473"/>
  <c r="R473"/>
  <c r="P473"/>
  <c r="BI468"/>
  <c r="BH468"/>
  <c r="BG468"/>
  <c r="BF468"/>
  <c r="T468"/>
  <c r="R468"/>
  <c r="P468"/>
  <c r="BI464"/>
  <c r="BH464"/>
  <c r="BG464"/>
  <c r="BF464"/>
  <c r="T464"/>
  <c r="T463"/>
  <c r="R464"/>
  <c r="R463"/>
  <c r="P464"/>
  <c r="P463"/>
  <c r="BI461"/>
  <c r="BH461"/>
  <c r="BG461"/>
  <c r="BF461"/>
  <c r="T461"/>
  <c r="R461"/>
  <c r="P461"/>
  <c r="BI458"/>
  <c r="BH458"/>
  <c r="BG458"/>
  <c r="BF458"/>
  <c r="T458"/>
  <c r="R458"/>
  <c r="P458"/>
  <c r="BI456"/>
  <c r="BH456"/>
  <c r="BG456"/>
  <c r="BF456"/>
  <c r="T456"/>
  <c r="R456"/>
  <c r="P456"/>
  <c r="BI454"/>
  <c r="BH454"/>
  <c r="BG454"/>
  <c r="BF454"/>
  <c r="T454"/>
  <c r="R454"/>
  <c r="P454"/>
  <c r="BI448"/>
  <c r="BH448"/>
  <c r="BG448"/>
  <c r="BF448"/>
  <c r="T448"/>
  <c r="R448"/>
  <c r="P448"/>
  <c r="BI417"/>
  <c r="BH417"/>
  <c r="BG417"/>
  <c r="BF417"/>
  <c r="T417"/>
  <c r="R417"/>
  <c r="P417"/>
  <c r="BI401"/>
  <c r="BH401"/>
  <c r="BG401"/>
  <c r="BF401"/>
  <c r="T401"/>
  <c r="R401"/>
  <c r="P401"/>
  <c r="BI394"/>
  <c r="BH394"/>
  <c r="BG394"/>
  <c r="BF394"/>
  <c r="T394"/>
  <c r="R394"/>
  <c r="P394"/>
  <c r="BI390"/>
  <c r="BH390"/>
  <c r="BG390"/>
  <c r="BF390"/>
  <c r="T390"/>
  <c r="R390"/>
  <c r="P390"/>
  <c r="BI386"/>
  <c r="BH386"/>
  <c r="BG386"/>
  <c r="BF386"/>
  <c r="T386"/>
  <c r="R386"/>
  <c r="P386"/>
  <c r="BI382"/>
  <c r="BH382"/>
  <c r="BG382"/>
  <c r="BF382"/>
  <c r="T382"/>
  <c r="R382"/>
  <c r="P382"/>
  <c r="BI373"/>
  <c r="BH373"/>
  <c r="BG373"/>
  <c r="BF373"/>
  <c r="T373"/>
  <c r="R373"/>
  <c r="P373"/>
  <c r="BI366"/>
  <c r="BH366"/>
  <c r="BG366"/>
  <c r="BF366"/>
  <c r="T366"/>
  <c r="R366"/>
  <c r="P366"/>
  <c r="BI361"/>
  <c r="BH361"/>
  <c r="BG361"/>
  <c r="BF361"/>
  <c r="T361"/>
  <c r="R361"/>
  <c r="P361"/>
  <c r="BI351"/>
  <c r="BH351"/>
  <c r="BG351"/>
  <c r="BF351"/>
  <c r="T351"/>
  <c r="R351"/>
  <c r="P351"/>
  <c r="BI343"/>
  <c r="BH343"/>
  <c r="BG343"/>
  <c r="BF343"/>
  <c r="T343"/>
  <c r="R343"/>
  <c r="P343"/>
  <c r="BI340"/>
  <c r="BH340"/>
  <c r="BG340"/>
  <c r="BF340"/>
  <c r="T340"/>
  <c r="R340"/>
  <c r="P340"/>
  <c r="BI335"/>
  <c r="BH335"/>
  <c r="BG335"/>
  <c r="BF335"/>
  <c r="T335"/>
  <c r="R335"/>
  <c r="P335"/>
  <c r="BI332"/>
  <c r="BH332"/>
  <c r="BG332"/>
  <c r="BF332"/>
  <c r="T332"/>
  <c r="R332"/>
  <c r="P332"/>
  <c r="BI326"/>
  <c r="BH326"/>
  <c r="BG326"/>
  <c r="BF326"/>
  <c r="T326"/>
  <c r="R326"/>
  <c r="P326"/>
  <c r="BI321"/>
  <c r="BH321"/>
  <c r="BG321"/>
  <c r="BF321"/>
  <c r="T321"/>
  <c r="R321"/>
  <c r="P321"/>
  <c r="BI317"/>
  <c r="BH317"/>
  <c r="BG317"/>
  <c r="BF317"/>
  <c r="T317"/>
  <c r="R317"/>
  <c r="P317"/>
  <c r="BI310"/>
  <c r="BH310"/>
  <c r="BG310"/>
  <c r="BF310"/>
  <c r="T310"/>
  <c r="R310"/>
  <c r="P310"/>
  <c r="BI306"/>
  <c r="BH306"/>
  <c r="BG306"/>
  <c r="BF306"/>
  <c r="T306"/>
  <c r="R306"/>
  <c r="P306"/>
  <c r="BI303"/>
  <c r="BH303"/>
  <c r="BG303"/>
  <c r="BF303"/>
  <c r="T303"/>
  <c r="R303"/>
  <c r="P303"/>
  <c r="BI300"/>
  <c r="BH300"/>
  <c r="BG300"/>
  <c r="BF300"/>
  <c r="T300"/>
  <c r="R300"/>
  <c r="P300"/>
  <c r="BI296"/>
  <c r="BH296"/>
  <c r="BG296"/>
  <c r="BF296"/>
  <c r="T296"/>
  <c r="R296"/>
  <c r="P296"/>
  <c r="BI292"/>
  <c r="BH292"/>
  <c r="BG292"/>
  <c r="BF292"/>
  <c r="T292"/>
  <c r="R292"/>
  <c r="P292"/>
  <c r="BI288"/>
  <c r="BH288"/>
  <c r="BG288"/>
  <c r="BF288"/>
  <c r="T288"/>
  <c r="R288"/>
  <c r="P288"/>
  <c r="BI285"/>
  <c r="BH285"/>
  <c r="BG285"/>
  <c r="BF285"/>
  <c r="T285"/>
  <c r="R285"/>
  <c r="P285"/>
  <c r="BI272"/>
  <c r="BH272"/>
  <c r="BG272"/>
  <c r="BF272"/>
  <c r="T272"/>
  <c r="T271"/>
  <c r="R272"/>
  <c r="R271"/>
  <c r="P272"/>
  <c r="P271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4"/>
  <c r="BH254"/>
  <c r="BG254"/>
  <c r="BF254"/>
  <c r="T254"/>
  <c r="R254"/>
  <c r="P254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5"/>
  <c r="BH235"/>
  <c r="BG235"/>
  <c r="BF235"/>
  <c r="T235"/>
  <c r="R235"/>
  <c r="P235"/>
  <c r="BI229"/>
  <c r="BH229"/>
  <c r="BG229"/>
  <c r="BF229"/>
  <c r="T229"/>
  <c r="R229"/>
  <c r="P229"/>
  <c r="BI224"/>
  <c r="BH224"/>
  <c r="BG224"/>
  <c r="BF224"/>
  <c r="T224"/>
  <c r="R224"/>
  <c r="P224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7"/>
  <c r="BH207"/>
  <c r="BG207"/>
  <c r="BF207"/>
  <c r="T207"/>
  <c r="R207"/>
  <c r="P207"/>
  <c r="BI203"/>
  <c r="BH203"/>
  <c r="BG203"/>
  <c r="BF203"/>
  <c r="T203"/>
  <c r="R203"/>
  <c r="P203"/>
  <c r="BI199"/>
  <c r="BH199"/>
  <c r="BG199"/>
  <c r="BF199"/>
  <c r="T199"/>
  <c r="R199"/>
  <c r="P199"/>
  <c r="BI191"/>
  <c r="BH191"/>
  <c r="BG191"/>
  <c r="BF191"/>
  <c r="T191"/>
  <c r="R191"/>
  <c r="P191"/>
  <c r="BI187"/>
  <c r="BH187"/>
  <c r="BG187"/>
  <c r="BF187"/>
  <c r="T187"/>
  <c r="R187"/>
  <c r="P187"/>
  <c r="BI184"/>
  <c r="BH184"/>
  <c r="BG184"/>
  <c r="BF184"/>
  <c r="T184"/>
  <c r="R184"/>
  <c r="P184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2"/>
  <c r="BH132"/>
  <c r="BG132"/>
  <c r="BF132"/>
  <c r="T132"/>
  <c r="R132"/>
  <c r="P132"/>
  <c r="BI128"/>
  <c r="BH128"/>
  <c r="BG128"/>
  <c r="BF128"/>
  <c r="T128"/>
  <c r="R128"/>
  <c r="P128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BI107"/>
  <c r="BH107"/>
  <c r="BG107"/>
  <c r="BF107"/>
  <c r="T107"/>
  <c r="R107"/>
  <c r="P107"/>
  <c r="BI103"/>
  <c r="BH103"/>
  <c r="BG103"/>
  <c r="BF103"/>
  <c r="T103"/>
  <c r="R103"/>
  <c r="P103"/>
  <c r="J96"/>
  <c r="F96"/>
  <c r="F94"/>
  <c r="E92"/>
  <c r="J54"/>
  <c r="F54"/>
  <c r="F52"/>
  <c r="E50"/>
  <c r="J24"/>
  <c r="E24"/>
  <c r="J97"/>
  <c r="J23"/>
  <c r="J18"/>
  <c r="E18"/>
  <c r="F97"/>
  <c r="J17"/>
  <c r="J12"/>
  <c r="J94"/>
  <c r="E7"/>
  <c r="E90"/>
  <c i="1" r="L50"/>
  <c r="AM50"/>
  <c r="AM49"/>
  <c r="L49"/>
  <c r="AM47"/>
  <c r="L47"/>
  <c r="L45"/>
  <c r="L44"/>
  <c i="2" r="J822"/>
  <c r="BK685"/>
  <c r="BK597"/>
  <c r="BK497"/>
  <c r="BK361"/>
  <c r="BK258"/>
  <c r="J187"/>
  <c r="BK763"/>
  <c r="J556"/>
  <c r="BK454"/>
  <c r="J164"/>
  <c i="3" r="J309"/>
  <c r="J260"/>
  <c r="J222"/>
  <c r="J178"/>
  <c r="J125"/>
  <c r="J287"/>
  <c r="BK245"/>
  <c r="BK209"/>
  <c r="BK156"/>
  <c r="J140"/>
  <c r="J280"/>
  <c r="J244"/>
  <c r="BK215"/>
  <c r="J194"/>
  <c r="J171"/>
  <c r="BK149"/>
  <c r="BK122"/>
  <c r="BK306"/>
  <c r="BK260"/>
  <c r="BK228"/>
  <c r="BK171"/>
  <c r="BK138"/>
  <c i="4" r="J105"/>
  <c r="BK102"/>
  <c r="J98"/>
  <c i="5" r="BK407"/>
  <c r="BK354"/>
  <c r="J306"/>
  <c r="BK239"/>
  <c r="BK157"/>
  <c r="J110"/>
  <c r="BK428"/>
  <c r="BK390"/>
  <c r="BK342"/>
  <c r="J274"/>
  <c r="BK204"/>
  <c r="J163"/>
  <c r="BK443"/>
  <c r="BK398"/>
  <c r="BK327"/>
  <c r="J304"/>
  <c r="BK243"/>
  <c r="BK182"/>
  <c r="BK112"/>
  <c r="J403"/>
  <c r="J376"/>
  <c r="BK308"/>
  <c r="J235"/>
  <c r="BK186"/>
  <c r="J150"/>
  <c r="BK100"/>
  <c i="6" r="J198"/>
  <c r="J191"/>
  <c r="BK184"/>
  <c r="J142"/>
  <c r="J121"/>
  <c r="J110"/>
  <c r="J224"/>
  <c r="J202"/>
  <c r="BK196"/>
  <c r="BK166"/>
  <c r="J102"/>
  <c r="J182"/>
  <c r="J119"/>
  <c r="J178"/>
  <c r="J145"/>
  <c i="7" r="BK101"/>
  <c r="BK86"/>
  <c i="8" r="J115"/>
  <c r="BK88"/>
  <c i="2" r="BK726"/>
  <c r="BK624"/>
  <c r="BK566"/>
  <c r="BK448"/>
  <c r="J288"/>
  <c r="J160"/>
  <c r="BK748"/>
  <c r="J560"/>
  <c r="BK417"/>
  <c r="BK147"/>
  <c r="BK822"/>
  <c r="J730"/>
  <c r="BK621"/>
  <c r="BK491"/>
  <c r="J454"/>
  <c r="BK288"/>
  <c r="J168"/>
  <c r="BK847"/>
  <c r="BK730"/>
  <c r="J624"/>
  <c r="J540"/>
  <c r="BK456"/>
  <c r="BK254"/>
  <c i="1" r="AS56"/>
  <c i="3" r="J227"/>
  <c r="J183"/>
  <c r="J137"/>
  <c r="BK319"/>
  <c r="BK285"/>
  <c r="BK246"/>
  <c r="J219"/>
  <c r="J167"/>
  <c r="J134"/>
  <c r="BK321"/>
  <c r="BK271"/>
  <c r="BK243"/>
  <c r="BK222"/>
  <c r="BK191"/>
  <c r="BK159"/>
  <c r="BK137"/>
  <c r="J322"/>
  <c r="BK304"/>
  <c r="BK264"/>
  <c r="BK219"/>
  <c r="BK184"/>
  <c r="J149"/>
  <c i="4" r="BK111"/>
  <c r="BK103"/>
  <c r="J110"/>
  <c i="5" r="J420"/>
  <c r="J345"/>
  <c r="J298"/>
  <c r="J276"/>
  <c r="J216"/>
  <c r="BK123"/>
  <c r="J443"/>
  <c r="J402"/>
  <c r="J293"/>
  <c r="BK248"/>
  <c r="J197"/>
  <c r="J165"/>
  <c r="J139"/>
  <c r="BK418"/>
  <c r="BK349"/>
  <c r="BK316"/>
  <c r="BK302"/>
  <c r="BK270"/>
  <c r="BK230"/>
  <c r="J195"/>
  <c r="BK114"/>
  <c r="J411"/>
  <c r="J389"/>
  <c r="J360"/>
  <c r="J308"/>
  <c r="BK250"/>
  <c r="BK218"/>
  <c r="BK175"/>
  <c r="BK139"/>
  <c r="BK116"/>
  <c i="6" r="BK225"/>
  <c r="BK130"/>
  <c r="BK98"/>
  <c r="BK176"/>
  <c r="J147"/>
  <c r="J222"/>
  <c r="BK186"/>
  <c r="J151"/>
  <c r="BK113"/>
  <c i="7" r="J96"/>
  <c i="8" r="BK110"/>
  <c r="J94"/>
  <c i="2" r="J742"/>
  <c r="BK708"/>
  <c r="BK604"/>
  <c r="J534"/>
  <c r="J382"/>
  <c r="BK267"/>
  <c r="BK168"/>
  <c r="J796"/>
  <c r="J637"/>
  <c r="J464"/>
  <c r="J235"/>
  <c r="BK828"/>
  <c r="BK716"/>
  <c r="BK615"/>
  <c r="BK519"/>
  <c r="BK464"/>
  <c r="BK296"/>
  <c r="BK107"/>
  <c r="J748"/>
  <c r="J655"/>
  <c r="BK569"/>
  <c r="J482"/>
  <c r="BK366"/>
  <c r="BK300"/>
  <c r="J176"/>
  <c i="3" r="J336"/>
  <c r="J299"/>
  <c r="BK241"/>
  <c r="BK213"/>
  <c r="BK165"/>
  <c r="J129"/>
  <c r="J288"/>
  <c r="J263"/>
  <c r="BK200"/>
  <c r="J176"/>
  <c r="BK154"/>
  <c r="J135"/>
  <c r="BK129"/>
  <c r="BK124"/>
  <c r="BK120"/>
  <c r="BK301"/>
  <c r="BK268"/>
  <c r="J242"/>
  <c r="J212"/>
  <c r="J160"/>
  <c r="BK140"/>
  <c r="J341"/>
  <c r="BK310"/>
  <c r="J291"/>
  <c r="BK258"/>
  <c r="BK210"/>
  <c r="BK131"/>
  <c i="4" r="J106"/>
  <c r="BK112"/>
  <c r="BK94"/>
  <c i="5" r="J422"/>
  <c r="BK380"/>
  <c r="BK313"/>
  <c r="BK280"/>
  <c r="BK200"/>
  <c r="J127"/>
  <c r="BK102"/>
  <c r="BK396"/>
  <c r="BK362"/>
  <c r="BK269"/>
  <c r="BK210"/>
  <c r="J169"/>
  <c r="J100"/>
  <c r="BK426"/>
  <c r="J375"/>
  <c r="BK310"/>
  <c r="BK265"/>
  <c r="J206"/>
  <c r="J147"/>
  <c r="BK105"/>
  <c r="J407"/>
  <c r="BK374"/>
  <c r="J256"/>
  <c r="BK216"/>
  <c r="BK169"/>
  <c r="BK119"/>
  <c i="6" r="BK222"/>
  <c r="BK108"/>
  <c r="J138"/>
  <c r="BK208"/>
  <c r="BK172"/>
  <c r="BK136"/>
  <c r="J104"/>
  <c i="7" r="BK98"/>
  <c i="8" r="BK94"/>
  <c i="2" r="BK858"/>
  <c r="J716"/>
  <c r="J618"/>
  <c r="BK556"/>
  <c r="J477"/>
  <c r="BK326"/>
  <c r="BK199"/>
  <c r="BK803"/>
  <c r="BK646"/>
  <c r="BK487"/>
  <c r="BK272"/>
  <c r="J199"/>
  <c r="BK832"/>
  <c r="BK643"/>
  <c r="J580"/>
  <c r="J513"/>
  <c r="J456"/>
  <c r="J310"/>
  <c r="J173"/>
  <c r="J841"/>
  <c r="J660"/>
  <c r="J563"/>
  <c r="BK513"/>
  <c r="J448"/>
  <c r="J326"/>
  <c r="BK207"/>
  <c i="3" r="BK333"/>
  <c r="J318"/>
  <c r="J297"/>
  <c r="BK248"/>
  <c r="BK223"/>
  <c r="J168"/>
  <c r="J321"/>
  <c r="J289"/>
  <c r="BK257"/>
  <c r="BK218"/>
  <c r="J192"/>
  <c r="J173"/>
  <c r="J132"/>
  <c r="J272"/>
  <c r="J245"/>
  <c r="J217"/>
  <c r="BK205"/>
  <c r="J170"/>
  <c r="J147"/>
  <c r="BK336"/>
  <c r="BK308"/>
  <c r="J268"/>
  <c r="BK230"/>
  <c r="BK212"/>
  <c r="J180"/>
  <c r="J136"/>
  <c i="4" r="J94"/>
  <c r="BK100"/>
  <c i="5" r="J434"/>
  <c r="J387"/>
  <c r="J347"/>
  <c r="J302"/>
  <c r="BK224"/>
  <c r="BK165"/>
  <c r="BK444"/>
  <c r="BK404"/>
  <c r="BK376"/>
  <c r="BK334"/>
  <c r="J272"/>
  <c r="J182"/>
  <c r="BK137"/>
  <c r="BK434"/>
  <c r="J401"/>
  <c r="J353"/>
  <c r="BK314"/>
  <c r="J200"/>
  <c r="J433"/>
  <c r="BK394"/>
  <c r="J377"/>
  <c r="BK332"/>
  <c r="BK262"/>
  <c r="J189"/>
  <c r="BK155"/>
  <c r="J114"/>
  <c i="6" r="BK224"/>
  <c r="BK142"/>
  <c r="BK217"/>
  <c r="BK155"/>
  <c r="J196"/>
  <c r="J153"/>
  <c r="BK124"/>
  <c i="7" r="BK93"/>
  <c r="BK103"/>
  <c r="BK95"/>
  <c i="8" r="J122"/>
  <c i="2" r="J720"/>
  <c r="J706"/>
  <c r="J615"/>
  <c r="BK538"/>
  <c r="BK458"/>
  <c r="BK303"/>
  <c r="J156"/>
  <c r="BK706"/>
  <c r="J519"/>
  <c r="BK321"/>
  <c r="J184"/>
  <c i="3" r="BK296"/>
  <c r="J228"/>
  <c r="BK190"/>
  <c r="BK152"/>
  <c r="BK320"/>
  <c r="BK295"/>
  <c r="BK255"/>
  <c r="J199"/>
  <c r="BK177"/>
  <c r="J131"/>
  <c r="BK291"/>
  <c r="BK262"/>
  <c r="BK227"/>
  <c r="BK204"/>
  <c r="BK162"/>
  <c r="J146"/>
  <c r="J340"/>
  <c r="J312"/>
  <c r="J274"/>
  <c r="BK233"/>
  <c r="J193"/>
  <c r="BK166"/>
  <c i="4" r="BK117"/>
  <c r="BK108"/>
  <c r="J112"/>
  <c i="5" r="BK445"/>
  <c r="J372"/>
  <c r="J314"/>
  <c r="BK287"/>
  <c r="J227"/>
  <c r="J141"/>
  <c r="J440"/>
  <c r="BK401"/>
  <c r="J354"/>
  <c r="J316"/>
  <c r="J246"/>
  <c r="J193"/>
  <c r="BK135"/>
  <c r="BK416"/>
  <c r="BK351"/>
  <c r="BK319"/>
  <c r="J278"/>
  <c r="J225"/>
  <c r="BK159"/>
  <c r="J98"/>
  <c r="BK385"/>
  <c r="J362"/>
  <c r="J266"/>
  <c r="BK225"/>
  <c r="J133"/>
  <c i="6" r="J210"/>
  <c r="J194"/>
  <c r="J190"/>
  <c r="BK174"/>
  <c r="BK145"/>
  <c r="J132"/>
  <c r="J113"/>
  <c r="BK230"/>
  <c r="J208"/>
  <c r="BK199"/>
  <c r="J184"/>
  <c r="BK178"/>
  <c r="J106"/>
  <c r="J168"/>
  <c r="J229"/>
  <c r="BK194"/>
  <c r="BK157"/>
  <c r="BK105"/>
  <c i="7" r="BK104"/>
  <c i="8" r="BK115"/>
  <c i="2" r="BK843"/>
  <c r="J688"/>
  <c r="BK594"/>
  <c r="J527"/>
  <c r="BK386"/>
  <c r="BK241"/>
  <c r="J119"/>
  <c r="BK790"/>
  <c r="BK649"/>
  <c r="BK317"/>
  <c r="BK211"/>
  <c r="J132"/>
  <c r="BK742"/>
  <c r="BK601"/>
  <c r="J542"/>
  <c r="J458"/>
  <c r="J300"/>
  <c r="BK132"/>
  <c r="J790"/>
  <c r="BK669"/>
  <c r="BK553"/>
  <c r="BK479"/>
  <c r="J332"/>
  <c r="J191"/>
  <c i="3" r="J320"/>
  <c r="J310"/>
  <c r="J267"/>
  <c r="BK239"/>
  <c r="BK203"/>
  <c r="J164"/>
  <c r="J127"/>
  <c r="BK297"/>
  <c r="BK256"/>
  <c r="J203"/>
  <c r="BK185"/>
  <c r="BK150"/>
  <c r="BK292"/>
  <c r="J264"/>
  <c r="J216"/>
  <c r="J195"/>
  <c r="BK164"/>
  <c r="BK144"/>
  <c r="BK121"/>
  <c r="J313"/>
  <c r="BK289"/>
  <c r="BK236"/>
  <c r="J207"/>
  <c r="BK173"/>
  <c r="BK143"/>
  <c i="4" r="J103"/>
  <c r="BK98"/>
  <c r="J95"/>
  <c i="5" r="BK399"/>
  <c r="J366"/>
  <c r="J315"/>
  <c r="J283"/>
  <c r="BK231"/>
  <c r="BK152"/>
  <c r="J103"/>
  <c r="BK413"/>
  <c r="BK377"/>
  <c r="BK347"/>
  <c r="J275"/>
  <c r="J239"/>
  <c r="J186"/>
  <c i="7" r="J105"/>
  <c r="BK90"/>
  <c i="8" r="J91"/>
  <c i="2" r="BK863"/>
  <c r="BK672"/>
  <c r="J583"/>
  <c r="BK482"/>
  <c r="BK335"/>
  <c r="J220"/>
  <c r="J854"/>
  <c r="BK718"/>
  <c r="J549"/>
  <c r="BK285"/>
  <c r="BK123"/>
  <c r="J758"/>
  <c r="BK631"/>
  <c r="BK560"/>
  <c r="BK477"/>
  <c r="J361"/>
  <c r="J214"/>
  <c r="J847"/>
  <c r="BK720"/>
  <c r="J608"/>
  <c r="BK542"/>
  <c r="BK461"/>
  <c r="BK310"/>
  <c r="BK187"/>
  <c r="BK156"/>
  <c i="3" r="BK332"/>
  <c r="BK317"/>
  <c r="J295"/>
  <c r="J266"/>
  <c r="J201"/>
  <c r="BK157"/>
  <c r="BK322"/>
  <c r="J296"/>
  <c r="BK247"/>
  <c r="BK220"/>
  <c r="J246"/>
  <c r="J223"/>
  <c r="BK198"/>
  <c r="J174"/>
  <c r="J148"/>
  <c r="BK136"/>
  <c r="BK334"/>
  <c r="J284"/>
  <c r="J239"/>
  <c r="BK199"/>
  <c r="BK174"/>
  <c r="J159"/>
  <c r="J142"/>
  <c i="4" r="J117"/>
  <c i="5" r="J417"/>
  <c r="J349"/>
  <c r="BK304"/>
  <c r="BK268"/>
  <c r="BK212"/>
  <c r="BK145"/>
  <c r="J105"/>
  <c r="J426"/>
  <c r="J351"/>
  <c r="BK298"/>
  <c r="J261"/>
  <c r="BK199"/>
  <c r="BK150"/>
  <c r="BK440"/>
  <c r="J369"/>
  <c r="J329"/>
  <c r="BK315"/>
  <c r="BK275"/>
  <c r="J250"/>
  <c r="BK189"/>
  <c r="BK129"/>
  <c r="BK402"/>
  <c r="J365"/>
  <c r="J280"/>
  <c r="J237"/>
  <c r="BK193"/>
  <c r="BK161"/>
  <c r="J112"/>
  <c i="6" r="J126"/>
  <c r="J193"/>
  <c r="BK153"/>
  <c r="BK228"/>
  <c r="J180"/>
  <c r="J150"/>
  <c i="7" r="J95"/>
  <c r="J88"/>
  <c i="8" r="BK85"/>
  <c r="J124"/>
  <c i="2" r="J737"/>
  <c r="J634"/>
  <c r="J591"/>
  <c r="J390"/>
  <c r="J296"/>
  <c r="J244"/>
  <c r="BK115"/>
  <c r="J726"/>
  <c r="BK618"/>
  <c r="J254"/>
  <c r="BK143"/>
  <c r="BK737"/>
  <c r="BK652"/>
  <c r="J611"/>
  <c r="BK549"/>
  <c r="J487"/>
  <c r="BK292"/>
  <c r="BK139"/>
  <c r="BK796"/>
  <c r="BK712"/>
  <c r="J604"/>
  <c r="J538"/>
  <c r="J250"/>
  <c r="BK173"/>
  <c i="3" r="J338"/>
  <c r="J326"/>
  <c r="J304"/>
  <c r="J276"/>
  <c r="J206"/>
  <c r="J182"/>
  <c r="J130"/>
  <c r="J334"/>
  <c r="BK299"/>
  <c r="BK277"/>
  <c r="BK240"/>
  <c r="BK178"/>
  <c r="BK142"/>
  <c r="J121"/>
  <c r="BK263"/>
  <c r="J250"/>
  <c r="BK224"/>
  <c r="BK193"/>
  <c r="BK161"/>
  <c r="J138"/>
  <c r="J120"/>
  <c r="J311"/>
  <c r="BK288"/>
  <c r="BK254"/>
  <c r="J172"/>
  <c r="J124"/>
  <c i="4" r="J108"/>
  <c r="BK104"/>
  <c r="J97"/>
  <c i="5" r="J419"/>
  <c r="J325"/>
  <c r="J289"/>
  <c r="BK246"/>
  <c r="J204"/>
  <c r="J121"/>
  <c r="BK430"/>
  <c r="BK379"/>
  <c r="BK311"/>
  <c r="J243"/>
  <c r="BK222"/>
  <c r="J173"/>
  <c r="BK106"/>
  <c r="J428"/>
  <c r="BK340"/>
  <c r="BK306"/>
  <c r="BK274"/>
  <c r="BK259"/>
  <c r="J218"/>
  <c r="J131"/>
  <c r="BK420"/>
  <c r="BK366"/>
  <c r="J295"/>
  <c r="J252"/>
  <c r="J222"/>
  <c r="BK166"/>
  <c r="BK121"/>
  <c i="6" r="J105"/>
  <c r="J172"/>
  <c r="J140"/>
  <c r="J217"/>
  <c r="BK190"/>
  <c r="BK147"/>
  <c r="J98"/>
  <c i="8" r="BK118"/>
  <c r="J110"/>
  <c r="BK91"/>
  <c i="2" r="J753"/>
  <c r="J652"/>
  <c r="J573"/>
  <c r="J474"/>
  <c r="BK332"/>
  <c r="BK224"/>
  <c r="J858"/>
  <c r="BK665"/>
  <c r="BK484"/>
  <c r="BK214"/>
  <c r="J107"/>
  <c i="3" r="J282"/>
  <c r="BK250"/>
  <c r="BK208"/>
  <c r="J161"/>
  <c r="J328"/>
  <c r="J301"/>
  <c r="BK267"/>
  <c r="BK217"/>
  <c r="BK183"/>
  <c r="BK147"/>
  <c r="BK123"/>
  <c r="J257"/>
  <c r="BK221"/>
  <c r="BK189"/>
  <c r="BK158"/>
  <c r="J143"/>
  <c r="J333"/>
  <c r="BK290"/>
  <c r="J243"/>
  <c r="J208"/>
  <c r="J175"/>
  <c r="BK145"/>
  <c r="BK125"/>
  <c i="4" r="J113"/>
  <c r="J102"/>
  <c i="5" r="J418"/>
  <c r="J394"/>
  <c r="J319"/>
  <c r="J264"/>
  <c r="BK206"/>
  <c r="BK125"/>
  <c r="J445"/>
  <c r="BK411"/>
  <c r="J374"/>
  <c r="BK300"/>
  <c r="BK264"/>
  <c r="BK226"/>
  <c r="BK178"/>
  <c r="BK147"/>
  <c r="J438"/>
  <c r="J367"/>
  <c r="J313"/>
  <c r="BK272"/>
  <c r="BK256"/>
  <c r="BK202"/>
  <c r="J125"/>
  <c r="J413"/>
  <c r="BK392"/>
  <c r="J340"/>
  <c r="J258"/>
  <c r="J214"/>
  <c r="BK173"/>
  <c r="BK118"/>
  <c i="6" r="BK206"/>
  <c r="BK188"/>
  <c r="BK164"/>
  <c r="BK138"/>
  <c r="BK117"/>
  <c r="J108"/>
  <c r="J219"/>
  <c r="BK204"/>
  <c r="J188"/>
  <c r="BK180"/>
  <c r="BK128"/>
  <c r="BK215"/>
  <c r="BK151"/>
  <c r="J199"/>
  <c r="BK132"/>
  <c i="7" r="J103"/>
  <c r="BK96"/>
  <c i="8" r="J85"/>
  <c i="2" r="BK854"/>
  <c r="J712"/>
  <c r="BK611"/>
  <c r="BK540"/>
  <c r="J468"/>
  <c r="J306"/>
  <c r="J211"/>
  <c r="J843"/>
  <c r="J695"/>
  <c r="J494"/>
  <c r="J267"/>
  <c r="J179"/>
  <c r="J803"/>
  <c r="BK660"/>
  <c r="BK583"/>
  <c r="J516"/>
  <c r="BK343"/>
  <c r="BK220"/>
  <c r="J832"/>
  <c r="J708"/>
  <c r="J601"/>
  <c r="BK516"/>
  <c r="BK390"/>
  <c r="J224"/>
  <c r="BK160"/>
  <c i="3" r="BK305"/>
  <c r="J294"/>
  <c r="J253"/>
  <c r="J231"/>
  <c r="J197"/>
  <c r="J153"/>
  <c r="J123"/>
  <c r="J292"/>
  <c r="J269"/>
  <c r="BK216"/>
  <c r="BK180"/>
  <c r="J141"/>
  <c r="J122"/>
  <c r="J259"/>
  <c r="J236"/>
  <c r="J209"/>
  <c r="BK186"/>
  <c r="J155"/>
  <c r="J133"/>
  <c r="J332"/>
  <c r="J270"/>
  <c r="BK253"/>
  <c r="J213"/>
  <c r="BK167"/>
  <c r="BK132"/>
  <c i="4" r="BK116"/>
  <c r="J101"/>
  <c i="5" r="BK409"/>
  <c r="J379"/>
  <c r="J310"/>
  <c r="J262"/>
  <c r="J166"/>
  <c r="BK108"/>
  <c r="J423"/>
  <c r="BK373"/>
  <c r="J332"/>
  <c r="J267"/>
  <c r="J220"/>
  <c r="BK154"/>
  <c r="BK431"/>
  <c r="J383"/>
  <c r="J336"/>
  <c r="BK312"/>
  <c r="J287"/>
  <c r="BK252"/>
  <c r="J178"/>
  <c r="J145"/>
  <c r="J435"/>
  <c r="J404"/>
  <c r="BK378"/>
  <c r="J356"/>
  <c r="J270"/>
  <c r="J231"/>
  <c r="BK195"/>
  <c r="BK163"/>
  <c r="BK131"/>
  <c r="BK98"/>
  <c i="6" r="BK158"/>
  <c r="BK104"/>
  <c r="BK213"/>
  <c r="J157"/>
  <c r="J94"/>
  <c r="J206"/>
  <c r="J174"/>
  <c r="J128"/>
  <c r="BK103"/>
  <c i="7" r="J101"/>
  <c i="8" r="J120"/>
  <c r="BK124"/>
  <c i="2" r="BK812"/>
  <c r="J643"/>
  <c r="J569"/>
  <c r="BK508"/>
  <c r="J417"/>
  <c r="J292"/>
  <c r="BK203"/>
  <c r="J812"/>
  <c r="BK591"/>
  <c r="J394"/>
  <c r="J203"/>
  <c r="BK841"/>
  <c r="BK655"/>
  <c r="J594"/>
  <c r="BK527"/>
  <c r="J401"/>
  <c r="BK261"/>
  <c r="BK128"/>
  <c r="BK768"/>
  <c r="BK634"/>
  <c r="BK522"/>
  <c r="BK394"/>
  <c r="BK235"/>
  <c i="3" r="BK341"/>
  <c r="BK330"/>
  <c r="J306"/>
  <c r="J275"/>
  <c r="BK232"/>
  <c r="J205"/>
  <c r="BK176"/>
  <c r="BK331"/>
  <c r="J305"/>
  <c r="BK274"/>
  <c r="J230"/>
  <c r="J191"/>
  <c r="J166"/>
  <c r="BK326"/>
  <c r="BK278"/>
  <c r="BK261"/>
  <c r="J234"/>
  <c r="BK206"/>
  <c r="J187"/>
  <c r="J156"/>
  <c r="BK328"/>
  <c r="J303"/>
  <c r="BK266"/>
  <c r="J251"/>
  <c r="J224"/>
  <c r="BK182"/>
  <c i="4" r="J100"/>
  <c r="BK105"/>
  <c r="J109"/>
  <c r="J99"/>
  <c i="5" r="BK403"/>
  <c r="BK367"/>
  <c r="J321"/>
  <c r="BK233"/>
  <c r="J180"/>
  <c r="J116"/>
  <c r="BK435"/>
  <c r="J385"/>
  <c r="BK338"/>
  <c r="J241"/>
  <c r="J176"/>
  <c r="J123"/>
  <c r="BK432"/>
  <c r="J399"/>
  <c r="BK345"/>
  <c r="J282"/>
  <c r="BK220"/>
  <c r="BK171"/>
  <c r="J431"/>
  <c r="J390"/>
  <c r="J334"/>
  <c r="J224"/>
  <c r="J184"/>
  <c r="J135"/>
  <c i="6" r="J228"/>
  <c r="J148"/>
  <c r="BK92"/>
  <c r="J160"/>
  <c r="BK197"/>
  <c r="J155"/>
  <c r="J130"/>
  <c i="7" r="BK106"/>
  <c r="J93"/>
  <c i="8" r="BK101"/>
  <c i="2" r="BK758"/>
  <c r="J669"/>
  <c r="BK608"/>
  <c r="J531"/>
  <c r="J473"/>
  <c r="J285"/>
  <c r="J863"/>
  <c r="J693"/>
  <c r="J587"/>
  <c r="BK373"/>
  <c r="BK217"/>
  <c r="BK103"/>
  <c r="BK723"/>
  <c r="BK531"/>
  <c r="BK468"/>
  <c r="BK382"/>
  <c r="J258"/>
  <c r="BK119"/>
  <c r="J763"/>
  <c r="BK637"/>
  <c r="J546"/>
  <c r="BK494"/>
  <c r="J386"/>
  <c r="J303"/>
  <c r="BK184"/>
  <c i="3" r="BK340"/>
  <c r="BK313"/>
  <c r="J290"/>
  <c r="J254"/>
  <c r="BK229"/>
  <c r="BK202"/>
  <c r="BK146"/>
  <c r="BK294"/>
  <c r="BK270"/>
  <c r="J221"/>
  <c r="BK201"/>
  <c r="BK155"/>
  <c r="J126"/>
  <c r="BK303"/>
  <c r="J241"/>
  <c r="J210"/>
  <c r="BK197"/>
  <c r="J177"/>
  <c r="J157"/>
  <c r="BK135"/>
  <c r="J317"/>
  <c r="BK276"/>
  <c r="BK242"/>
  <c r="J220"/>
  <c r="J200"/>
  <c r="J158"/>
  <c r="BK128"/>
  <c i="4" r="BK109"/>
  <c r="J111"/>
  <c i="5" r="BK400"/>
  <c r="J368"/>
  <c r="J317"/>
  <c r="J263"/>
  <c r="BK143"/>
  <c r="BK438"/>
  <c r="J392"/>
  <c r="BK360"/>
  <c r="BK329"/>
  <c r="BK266"/>
  <c r="BK191"/>
  <c r="BK141"/>
  <c r="BK442"/>
  <c r="BK419"/>
  <c r="BK368"/>
  <c r="BK317"/>
  <c r="BK293"/>
  <c r="BK228"/>
  <c r="J155"/>
  <c r="J108"/>
  <c r="J409"/>
  <c r="BK387"/>
  <c r="J342"/>
  <c r="BK227"/>
  <c r="J210"/>
  <c r="J137"/>
  <c i="6" r="BK229"/>
  <c r="BK160"/>
  <c r="J124"/>
  <c r="J204"/>
  <c r="J230"/>
  <c r="J176"/>
  <c r="BK134"/>
  <c i="7" r="BK102"/>
  <c r="BK88"/>
  <c r="J106"/>
  <c i="8" r="J101"/>
  <c i="2" r="BK852"/>
  <c r="BK627"/>
  <c r="J566"/>
  <c r="BK401"/>
  <c r="J272"/>
  <c r="J207"/>
  <c r="J819"/>
  <c r="J631"/>
  <c r="J343"/>
  <c r="BK247"/>
  <c r="J139"/>
  <c i="3" r="BK272"/>
  <c r="J233"/>
  <c r="J198"/>
  <c r="BK133"/>
  <c r="J315"/>
  <c r="J281"/>
  <c r="BK231"/>
  <c r="BK188"/>
  <c r="BK170"/>
  <c r="BK119"/>
  <c r="BK269"/>
  <c r="J240"/>
  <c r="BK207"/>
  <c r="J181"/>
  <c r="BK153"/>
  <c r="BK134"/>
  <c r="BK324"/>
  <c r="BK281"/>
  <c r="J256"/>
  <c r="J214"/>
  <c r="J186"/>
  <c r="J154"/>
  <c i="4" r="BK110"/>
  <c r="BK95"/>
  <c r="BK96"/>
  <c r="BK97"/>
  <c i="5" r="J398"/>
  <c r="J331"/>
  <c r="J300"/>
  <c r="J248"/>
  <c r="BK197"/>
  <c r="BK104"/>
  <c r="J378"/>
  <c r="BK331"/>
  <c r="BK285"/>
  <c r="BK237"/>
  <c r="J171"/>
  <c r="J104"/>
  <c r="BK423"/>
  <c r="J338"/>
  <c r="J291"/>
  <c r="J268"/>
  <c r="J212"/>
  <c r="BK133"/>
  <c r="J430"/>
  <c r="BK369"/>
  <c r="BK282"/>
  <c r="BK254"/>
  <c r="J191"/>
  <c r="J159"/>
  <c r="BK110"/>
  <c i="6" r="J197"/>
  <c r="J186"/>
  <c r="BK148"/>
  <c r="J136"/>
  <c r="J117"/>
  <c r="J92"/>
  <c r="BK210"/>
  <c r="BK198"/>
  <c r="BK182"/>
  <c r="BK150"/>
  <c r="J225"/>
  <c r="J158"/>
  <c r="J215"/>
  <c r="J170"/>
  <c r="BK121"/>
  <c i="7" r="J90"/>
  <c r="J102"/>
  <c i="8" r="J97"/>
  <c i="2" r="J768"/>
  <c r="J649"/>
  <c r="BK580"/>
  <c r="J484"/>
  <c r="J340"/>
  <c r="J261"/>
  <c r="BK191"/>
  <c r="J810"/>
  <c r="J597"/>
  <c r="J479"/>
  <c r="J241"/>
  <c r="J852"/>
  <c r="J672"/>
  <c r="J640"/>
  <c r="J553"/>
  <c r="BK474"/>
  <c r="J366"/>
  <c r="BK250"/>
  <c r="J115"/>
  <c r="BK753"/>
  <c r="BK640"/>
  <c r="BK573"/>
  <c r="J497"/>
  <c r="BK306"/>
  <c r="BK179"/>
  <c i="3" r="J316"/>
  <c r="BK302"/>
  <c r="J277"/>
  <c r="J247"/>
  <c r="BK214"/>
  <c r="BK175"/>
  <c r="J324"/>
  <c r="BK312"/>
  <c r="BK275"/>
  <c r="BK235"/>
  <c r="BK194"/>
  <c r="BK160"/>
  <c r="J128"/>
  <c r="J285"/>
  <c r="J248"/>
  <c r="BK226"/>
  <c r="J202"/>
  <c r="BK172"/>
  <c r="J150"/>
  <c r="BK339"/>
  <c r="BK309"/>
  <c r="BK280"/>
  <c r="BK259"/>
  <c r="J229"/>
  <c r="J190"/>
  <c r="J165"/>
  <c r="J119"/>
  <c i="4" r="BK106"/>
  <c r="BK113"/>
  <c i="5" r="J432"/>
  <c r="J396"/>
  <c r="J323"/>
  <c r="BK241"/>
  <c r="J199"/>
  <c r="J129"/>
  <c r="BK433"/>
  <c r="BK389"/>
  <c r="BK356"/>
  <c r="J312"/>
  <c r="BK234"/>
  <c r="J175"/>
  <c r="BK107"/>
  <c r="J400"/>
  <c r="BK372"/>
  <c r="BK323"/>
  <c r="BK276"/>
  <c r="BK263"/>
  <c r="BK214"/>
  <c r="J157"/>
  <c r="BK127"/>
  <c r="BK421"/>
  <c r="J397"/>
  <c r="J373"/>
  <c r="BK336"/>
  <c r="J259"/>
  <c r="J226"/>
  <c r="J187"/>
  <c r="J154"/>
  <c r="J106"/>
  <c i="6" r="J213"/>
  <c r="BK110"/>
  <c r="BK219"/>
  <c r="J162"/>
  <c r="J134"/>
  <c r="BK193"/>
  <c r="J164"/>
  <c r="BK140"/>
  <c i="7" r="J104"/>
  <c r="J98"/>
  <c i="8" r="J118"/>
  <c i="2" r="J718"/>
  <c r="J621"/>
  <c r="BK563"/>
  <c r="J461"/>
  <c r="J321"/>
  <c r="BK244"/>
  <c r="J123"/>
  <c r="BK688"/>
  <c r="J491"/>
  <c r="BK264"/>
  <c r="BK176"/>
  <c r="BK810"/>
  <c r="J646"/>
  <c r="BK546"/>
  <c r="J508"/>
  <c r="J317"/>
  <c r="J247"/>
  <c r="J147"/>
  <c r="J825"/>
  <c r="J685"/>
  <c r="BK587"/>
  <c r="J502"/>
  <c r="J373"/>
  <c r="J217"/>
  <c i="3" r="J339"/>
  <c r="J319"/>
  <c r="BK311"/>
  <c r="J278"/>
  <c r="BK251"/>
  <c r="J226"/>
  <c r="J185"/>
  <c r="BK141"/>
  <c r="BK318"/>
  <c r="BK282"/>
  <c r="BK244"/>
  <c r="J204"/>
  <c r="BK181"/>
  <c r="J255"/>
  <c r="J218"/>
  <c r="BK192"/>
  <c r="BK163"/>
  <c r="J145"/>
  <c r="BK130"/>
  <c r="BK315"/>
  <c r="J262"/>
  <c r="J232"/>
  <c r="J189"/>
  <c r="BK168"/>
  <c r="BK148"/>
  <c i="4" r="J115"/>
  <c r="BK101"/>
  <c r="BK99"/>
  <c i="5" r="J446"/>
  <c r="BK397"/>
  <c r="J344"/>
  <c r="BK291"/>
  <c r="BK261"/>
  <c r="J442"/>
  <c r="J421"/>
  <c r="BK375"/>
  <c r="J327"/>
  <c r="BK283"/>
  <c r="J230"/>
  <c r="BK187"/>
  <c r="J444"/>
  <c r="BK417"/>
  <c r="BK358"/>
  <c r="BK321"/>
  <c r="BK295"/>
  <c r="BK258"/>
  <c r="J118"/>
  <c r="J416"/>
  <c r="BK383"/>
  <c r="BK344"/>
  <c r="J265"/>
  <c r="J228"/>
  <c r="J143"/>
  <c r="J102"/>
  <c i="6" r="BK162"/>
  <c r="J103"/>
  <c r="BK170"/>
  <c r="BK102"/>
  <c r="BK191"/>
  <c r="BK119"/>
  <c i="7" r="J86"/>
  <c r="BK105"/>
  <c i="8" r="BK120"/>
  <c r="BK122"/>
  <c i="2" r="J828"/>
  <c r="BK695"/>
  <c r="J576"/>
  <c r="BK502"/>
  <c r="J351"/>
  <c r="J264"/>
  <c r="BK164"/>
  <c r="BK825"/>
  <c r="BK534"/>
  <c r="BK340"/>
  <c r="J128"/>
  <c r="BK819"/>
  <c r="J665"/>
  <c r="J627"/>
  <c r="J522"/>
  <c r="BK351"/>
  <c r="BK229"/>
  <c r="J103"/>
  <c r="J723"/>
  <c r="BK693"/>
  <c r="BK576"/>
  <c r="BK473"/>
  <c r="J335"/>
  <c r="J229"/>
  <c r="J143"/>
  <c i="3" r="J331"/>
  <c r="J308"/>
  <c r="J271"/>
  <c r="BK234"/>
  <c r="BK195"/>
  <c r="J162"/>
  <c r="BK126"/>
  <c r="BK316"/>
  <c r="BK284"/>
  <c r="J215"/>
  <c r="J184"/>
  <c r="J163"/>
  <c r="BK338"/>
  <c r="BK287"/>
  <c r="J258"/>
  <c r="J235"/>
  <c r="J188"/>
  <c r="J152"/>
  <c r="BK127"/>
  <c r="J330"/>
  <c r="J302"/>
  <c r="J261"/>
  <c r="BK187"/>
  <c r="J144"/>
  <c i="4" r="J116"/>
  <c r="J104"/>
  <c r="BK115"/>
  <c r="J96"/>
  <c i="5" r="BK365"/>
  <c r="J311"/>
  <c r="BK278"/>
  <c r="J234"/>
  <c r="BK184"/>
  <c r="J107"/>
  <c r="BK422"/>
  <c r="BK353"/>
  <c r="BK289"/>
  <c r="BK235"/>
  <c r="J202"/>
  <c r="J161"/>
  <c r="BK446"/>
  <c r="J380"/>
  <c r="BK325"/>
  <c r="J285"/>
  <c r="J269"/>
  <c r="J254"/>
  <c r="BK180"/>
  <c r="J119"/>
  <c r="J358"/>
  <c r="BK267"/>
  <c r="J233"/>
  <c r="BK176"/>
  <c r="J152"/>
  <c r="BK103"/>
  <c i="6" r="BK94"/>
  <c r="J166"/>
  <c r="BK126"/>
  <c r="BK202"/>
  <c r="BK168"/>
  <c r="BK106"/>
  <c i="8" r="BK97"/>
  <c r="J88"/>
  <c i="2" l="1" r="BK102"/>
  <c r="J102"/>
  <c r="J61"/>
  <c r="BK155"/>
  <c r="J155"/>
  <c r="J62"/>
  <c r="P172"/>
  <c r="BK284"/>
  <c r="J284"/>
  <c r="J66"/>
  <c r="P309"/>
  <c r="P453"/>
  <c r="BK467"/>
  <c r="J467"/>
  <c r="J71"/>
  <c r="BK486"/>
  <c r="J486"/>
  <c r="J72"/>
  <c r="T496"/>
  <c r="T521"/>
  <c r="BK555"/>
  <c r="J555"/>
  <c r="J75"/>
  <c r="R654"/>
  <c r="T722"/>
  <c r="BK729"/>
  <c r="J729"/>
  <c r="J78"/>
  <c r="BK821"/>
  <c r="J821"/>
  <c r="J79"/>
  <c r="BK851"/>
  <c r="J851"/>
  <c r="J80"/>
  <c i="3" r="T118"/>
  <c r="T139"/>
  <c r="BK151"/>
  <c r="J151"/>
  <c r="J68"/>
  <c r="T151"/>
  <c r="P169"/>
  <c r="R169"/>
  <c r="BK179"/>
  <c r="J179"/>
  <c r="J70"/>
  <c r="R179"/>
  <c r="T179"/>
  <c r="R196"/>
  <c r="BK211"/>
  <c r="J211"/>
  <c r="J72"/>
  <c r="T211"/>
  <c r="R225"/>
  <c r="BK252"/>
  <c r="J252"/>
  <c r="J77"/>
  <c r="T252"/>
  <c r="P265"/>
  <c r="BK273"/>
  <c r="J273"/>
  <c r="J79"/>
  <c r="T273"/>
  <c r="R279"/>
  <c r="P283"/>
  <c r="T283"/>
  <c r="R286"/>
  <c r="P293"/>
  <c r="BK300"/>
  <c r="J300"/>
  <c r="J85"/>
  <c r="R300"/>
  <c r="BK314"/>
  <c r="J314"/>
  <c r="J87"/>
  <c r="BK329"/>
  <c r="J329"/>
  <c r="J91"/>
  <c r="T337"/>
  <c i="4" r="P93"/>
  <c r="R107"/>
  <c r="T114"/>
  <c i="5" r="P97"/>
  <c r="BK149"/>
  <c r="J149"/>
  <c r="J62"/>
  <c r="P168"/>
  <c r="BK209"/>
  <c r="J209"/>
  <c r="J65"/>
  <c r="T245"/>
  <c r="P297"/>
  <c r="P364"/>
  <c r="BK371"/>
  <c r="J371"/>
  <c r="J69"/>
  <c r="P382"/>
  <c r="R406"/>
  <c r="BK415"/>
  <c r="J415"/>
  <c r="J72"/>
  <c r="T425"/>
  <c r="T437"/>
  <c i="6" r="T91"/>
  <c r="T90"/>
  <c r="R116"/>
  <c r="R123"/>
  <c r="R144"/>
  <c r="P201"/>
  <c r="P212"/>
  <c r="R221"/>
  <c r="P227"/>
  <c i="7" r="BK85"/>
  <c r="J85"/>
  <c r="J61"/>
  <c r="R85"/>
  <c r="BK92"/>
  <c r="J92"/>
  <c r="J62"/>
  <c r="R92"/>
  <c r="BK100"/>
  <c r="J100"/>
  <c r="J63"/>
  <c r="R100"/>
  <c i="8" r="P84"/>
  <c i="2" r="R102"/>
  <c r="R155"/>
  <c r="T172"/>
  <c r="R284"/>
  <c r="R270"/>
  <c r="T309"/>
  <c r="T453"/>
  <c r="P467"/>
  <c r="P486"/>
  <c r="P496"/>
  <c r="P521"/>
  <c r="T555"/>
  <c r="P654"/>
  <c r="P722"/>
  <c r="P729"/>
  <c r="R821"/>
  <c r="R851"/>
  <c i="3" r="BK118"/>
  <c r="R139"/>
  <c r="P151"/>
  <c r="BK196"/>
  <c r="J196"/>
  <c r="J71"/>
  <c r="R211"/>
  <c r="T225"/>
  <c r="R249"/>
  <c r="P252"/>
  <c r="BK265"/>
  <c r="J265"/>
  <c r="J78"/>
  <c r="R265"/>
  <c r="R273"/>
  <c r="P279"/>
  <c r="BK283"/>
  <c r="J283"/>
  <c r="J81"/>
  <c r="BK286"/>
  <c r="J286"/>
  <c r="J82"/>
  <c r="T286"/>
  <c r="R293"/>
  <c r="P300"/>
  <c r="P314"/>
  <c r="T329"/>
  <c r="P337"/>
  <c i="4" r="R93"/>
  <c r="R92"/>
  <c r="P107"/>
  <c r="P114"/>
  <c i="5" r="BK97"/>
  <c r="J97"/>
  <c r="J61"/>
  <c r="P149"/>
  <c r="T168"/>
  <c r="R209"/>
  <c r="P245"/>
  <c r="T297"/>
  <c r="T364"/>
  <c r="P371"/>
  <c r="T382"/>
  <c r="T406"/>
  <c r="P415"/>
  <c r="P425"/>
  <c r="R437"/>
  <c i="6" r="R91"/>
  <c r="R90"/>
  <c r="T116"/>
  <c r="T123"/>
  <c r="BK144"/>
  <c r="J144"/>
  <c r="J65"/>
  <c r="BK201"/>
  <c r="J201"/>
  <c r="J66"/>
  <c r="BK212"/>
  <c r="J212"/>
  <c r="J67"/>
  <c r="BK221"/>
  <c r="J221"/>
  <c r="J68"/>
  <c r="P221"/>
  <c r="T227"/>
  <c i="8" r="BK84"/>
  <c r="J84"/>
  <c r="J61"/>
  <c r="R84"/>
  <c r="R100"/>
  <c i="2" r="T102"/>
  <c r="P155"/>
  <c r="BK172"/>
  <c r="J172"/>
  <c r="J63"/>
  <c r="P284"/>
  <c r="P270"/>
  <c r="R309"/>
  <c r="R453"/>
  <c r="T467"/>
  <c r="R486"/>
  <c r="BK496"/>
  <c r="J496"/>
  <c r="J73"/>
  <c r="BK521"/>
  <c r="J521"/>
  <c r="J74"/>
  <c r="R555"/>
  <c r="T654"/>
  <c r="R722"/>
  <c r="R729"/>
  <c r="P821"/>
  <c r="P851"/>
  <c i="3" r="R118"/>
  <c r="P139"/>
  <c r="P179"/>
  <c r="P211"/>
  <c r="BK225"/>
  <c r="J225"/>
  <c r="J73"/>
  <c r="P225"/>
  <c r="BK249"/>
  <c r="J249"/>
  <c r="J76"/>
  <c r="P249"/>
  <c r="T249"/>
  <c r="R252"/>
  <c r="T265"/>
  <c r="P273"/>
  <c r="BK279"/>
  <c r="J279"/>
  <c r="J80"/>
  <c r="T279"/>
  <c r="R283"/>
  <c r="P286"/>
  <c r="BK293"/>
  <c r="J293"/>
  <c r="J83"/>
  <c r="T293"/>
  <c r="T300"/>
  <c r="R314"/>
  <c r="P329"/>
  <c r="R337"/>
  <c i="4" r="BK93"/>
  <c r="J93"/>
  <c r="J66"/>
  <c r="BK107"/>
  <c r="J107"/>
  <c r="J67"/>
  <c r="BK114"/>
  <c r="J114"/>
  <c r="J68"/>
  <c i="5" r="R97"/>
  <c r="T149"/>
  <c r="BK168"/>
  <c r="J168"/>
  <c r="J63"/>
  <c r="P209"/>
  <c r="R245"/>
  <c r="BK297"/>
  <c r="J297"/>
  <c r="J67"/>
  <c r="R364"/>
  <c r="T371"/>
  <c r="R382"/>
  <c r="P406"/>
  <c r="T415"/>
  <c r="R425"/>
  <c r="R424"/>
  <c r="P437"/>
  <c i="6" r="BK91"/>
  <c r="J91"/>
  <c r="J61"/>
  <c r="P116"/>
  <c r="BK123"/>
  <c r="J123"/>
  <c r="J64"/>
  <c r="T144"/>
  <c r="R201"/>
  <c r="R212"/>
  <c r="BK227"/>
  <c r="J227"/>
  <c r="J69"/>
  <c i="8" r="BK100"/>
  <c r="J100"/>
  <c r="J62"/>
  <c r="T100"/>
  <c i="2" r="P102"/>
  <c r="T155"/>
  <c r="R172"/>
  <c r="T284"/>
  <c r="T270"/>
  <c r="BK309"/>
  <c r="J309"/>
  <c r="J67"/>
  <c r="BK453"/>
  <c r="J453"/>
  <c r="J68"/>
  <c r="R467"/>
  <c r="T486"/>
  <c r="R496"/>
  <c r="R521"/>
  <c r="P555"/>
  <c r="BK654"/>
  <c r="J654"/>
  <c r="J76"/>
  <c r="BK722"/>
  <c r="J722"/>
  <c r="J77"/>
  <c r="T729"/>
  <c r="T821"/>
  <c r="T851"/>
  <c i="3" r="P118"/>
  <c r="BK139"/>
  <c r="J139"/>
  <c r="J67"/>
  <c r="R151"/>
  <c r="BK169"/>
  <c r="J169"/>
  <c r="J69"/>
  <c r="T169"/>
  <c r="P196"/>
  <c r="T196"/>
  <c r="T314"/>
  <c r="T307"/>
  <c r="R329"/>
  <c r="BK337"/>
  <c r="J337"/>
  <c r="J93"/>
  <c i="4" r="T93"/>
  <c r="T92"/>
  <c r="T91"/>
  <c r="T90"/>
  <c r="T107"/>
  <c r="R114"/>
  <c i="5" r="T97"/>
  <c r="T96"/>
  <c r="R149"/>
  <c r="R168"/>
  <c r="T209"/>
  <c r="T208"/>
  <c r="BK245"/>
  <c r="J245"/>
  <c r="J66"/>
  <c r="R297"/>
  <c r="BK364"/>
  <c r="J364"/>
  <c r="J68"/>
  <c r="R371"/>
  <c r="BK382"/>
  <c r="J382"/>
  <c r="J70"/>
  <c r="BK406"/>
  <c r="J406"/>
  <c r="J71"/>
  <c r="R415"/>
  <c r="BK425"/>
  <c r="J425"/>
  <c r="J74"/>
  <c r="BK437"/>
  <c r="J437"/>
  <c r="J75"/>
  <c i="6" r="P91"/>
  <c r="P90"/>
  <c r="BK116"/>
  <c r="J116"/>
  <c r="J63"/>
  <c r="P123"/>
  <c r="P144"/>
  <c r="T201"/>
  <c r="T212"/>
  <c r="T221"/>
  <c r="R227"/>
  <c i="7" r="P85"/>
  <c r="T85"/>
  <c r="P92"/>
  <c r="T92"/>
  <c r="P100"/>
  <c r="T100"/>
  <c i="8" r="T84"/>
  <c r="T83"/>
  <c r="T82"/>
  <c r="P100"/>
  <c i="2" r="BK271"/>
  <c r="J271"/>
  <c r="J65"/>
  <c i="3" r="BK323"/>
  <c r="J323"/>
  <c r="J88"/>
  <c r="BK335"/>
  <c r="J335"/>
  <c r="J92"/>
  <c r="BK298"/>
  <c r="J298"/>
  <c r="J84"/>
  <c i="2" r="BK463"/>
  <c r="J463"/>
  <c r="J69"/>
  <c i="3" r="BK325"/>
  <c r="J325"/>
  <c r="J89"/>
  <c r="BK327"/>
  <c r="J327"/>
  <c r="J90"/>
  <c i="8" r="BE122"/>
  <c r="E48"/>
  <c r="J55"/>
  <c r="J76"/>
  <c r="F79"/>
  <c r="BE97"/>
  <c r="BE88"/>
  <c r="BE94"/>
  <c r="BE118"/>
  <c r="BE120"/>
  <c r="BE124"/>
  <c r="BE85"/>
  <c r="BE91"/>
  <c r="BE101"/>
  <c r="BE110"/>
  <c r="BE115"/>
  <c i="7" r="E73"/>
  <c r="BE90"/>
  <c r="BE95"/>
  <c r="BE96"/>
  <c r="BE103"/>
  <c r="BE104"/>
  <c r="J52"/>
  <c r="F80"/>
  <c r="BE86"/>
  <c r="BE101"/>
  <c r="BE88"/>
  <c r="BE93"/>
  <c r="BE102"/>
  <c r="BE106"/>
  <c r="BE98"/>
  <c r="BE105"/>
  <c i="6" r="E48"/>
  <c r="BE92"/>
  <c r="BE110"/>
  <c r="BE126"/>
  <c r="BE160"/>
  <c r="BE178"/>
  <c r="BE184"/>
  <c r="BE198"/>
  <c r="F55"/>
  <c r="J83"/>
  <c r="BE94"/>
  <c r="BE103"/>
  <c r="BE105"/>
  <c r="BE108"/>
  <c r="BE121"/>
  <c r="BE128"/>
  <c r="BE134"/>
  <c r="BE142"/>
  <c r="BE145"/>
  <c r="BE148"/>
  <c r="BE150"/>
  <c r="BE164"/>
  <c r="BE172"/>
  <c r="BE174"/>
  <c r="BE180"/>
  <c r="BE186"/>
  <c r="BE190"/>
  <c r="BE199"/>
  <c r="BE204"/>
  <c r="BE208"/>
  <c r="BE210"/>
  <c r="BE222"/>
  <c r="BE224"/>
  <c r="BE98"/>
  <c r="BE113"/>
  <c r="BE119"/>
  <c r="BE132"/>
  <c r="BE136"/>
  <c r="BE138"/>
  <c r="BE147"/>
  <c r="BE151"/>
  <c r="BE155"/>
  <c r="BE168"/>
  <c r="BE188"/>
  <c r="BE191"/>
  <c r="BE193"/>
  <c r="BE197"/>
  <c r="BE206"/>
  <c r="BE215"/>
  <c r="BE217"/>
  <c r="BE228"/>
  <c r="BE102"/>
  <c r="BE104"/>
  <c r="BE106"/>
  <c r="BE117"/>
  <c r="BE124"/>
  <c r="BE130"/>
  <c r="BE140"/>
  <c r="BE153"/>
  <c r="BE157"/>
  <c r="BE158"/>
  <c r="BE162"/>
  <c r="BE166"/>
  <c r="BE170"/>
  <c r="BE176"/>
  <c r="BE182"/>
  <c r="BE194"/>
  <c r="BE196"/>
  <c r="BE202"/>
  <c r="BE213"/>
  <c r="BE219"/>
  <c r="BE225"/>
  <c r="BE229"/>
  <c r="BE230"/>
  <c i="5" r="J89"/>
  <c r="BE104"/>
  <c r="BE107"/>
  <c r="BE108"/>
  <c r="BE123"/>
  <c r="BE125"/>
  <c r="BE127"/>
  <c r="BE129"/>
  <c r="BE145"/>
  <c r="BE157"/>
  <c r="BE171"/>
  <c r="BE180"/>
  <c r="BE197"/>
  <c r="BE200"/>
  <c r="BE202"/>
  <c r="BE204"/>
  <c r="BE210"/>
  <c r="BE226"/>
  <c r="BE230"/>
  <c r="BE237"/>
  <c r="BE241"/>
  <c r="BE243"/>
  <c r="BE248"/>
  <c r="BE259"/>
  <c r="BE263"/>
  <c r="BE268"/>
  <c r="BE269"/>
  <c r="BE274"/>
  <c r="BE276"/>
  <c r="BE285"/>
  <c r="BE289"/>
  <c r="BE300"/>
  <c r="BE311"/>
  <c r="BE329"/>
  <c r="BE345"/>
  <c r="BE349"/>
  <c r="BE353"/>
  <c r="BE356"/>
  <c r="BE367"/>
  <c r="BE379"/>
  <c r="BE396"/>
  <c r="BE400"/>
  <c r="BE401"/>
  <c r="BE409"/>
  <c r="BE416"/>
  <c r="BE417"/>
  <c r="BE422"/>
  <c r="BE423"/>
  <c r="BE426"/>
  <c r="BE432"/>
  <c r="BE438"/>
  <c i="4" r="BK92"/>
  <c r="J92"/>
  <c r="J65"/>
  <c i="5" r="BE102"/>
  <c r="BE106"/>
  <c r="BE121"/>
  <c r="BE135"/>
  <c r="BE141"/>
  <c r="BE150"/>
  <c r="BE152"/>
  <c r="BE161"/>
  <c r="BE163"/>
  <c r="BE165"/>
  <c r="BE173"/>
  <c r="BE176"/>
  <c r="BE184"/>
  <c r="BE186"/>
  <c r="BE189"/>
  <c r="BE191"/>
  <c r="BE199"/>
  <c r="BE216"/>
  <c r="BE222"/>
  <c r="BE231"/>
  <c r="BE234"/>
  <c r="BE239"/>
  <c r="BE246"/>
  <c r="BE261"/>
  <c r="BE264"/>
  <c r="BE266"/>
  <c r="BE267"/>
  <c r="BE298"/>
  <c r="BE306"/>
  <c r="BE313"/>
  <c r="BE317"/>
  <c r="BE325"/>
  <c r="BE331"/>
  <c r="BE332"/>
  <c r="BE338"/>
  <c r="BE342"/>
  <c r="BE347"/>
  <c r="BE354"/>
  <c r="BE360"/>
  <c r="BE362"/>
  <c r="BE365"/>
  <c r="BE373"/>
  <c r="BE377"/>
  <c r="BE378"/>
  <c r="BE385"/>
  <c r="BE387"/>
  <c r="BE392"/>
  <c r="BE394"/>
  <c r="BE397"/>
  <c r="BE402"/>
  <c r="BE403"/>
  <c r="BE404"/>
  <c r="BE411"/>
  <c r="BE421"/>
  <c r="BE435"/>
  <c r="BE443"/>
  <c r="BE445"/>
  <c r="E48"/>
  <c r="BE100"/>
  <c r="BE103"/>
  <c r="BE105"/>
  <c r="BE110"/>
  <c r="BE116"/>
  <c r="BE119"/>
  <c r="BE131"/>
  <c r="BE143"/>
  <c r="BE155"/>
  <c r="BE159"/>
  <c r="BE166"/>
  <c r="BE195"/>
  <c r="BE206"/>
  <c r="BE212"/>
  <c r="BE214"/>
  <c r="BE224"/>
  <c r="BE227"/>
  <c r="BE228"/>
  <c r="BE233"/>
  <c r="BE254"/>
  <c r="BE258"/>
  <c r="BE262"/>
  <c r="BE265"/>
  <c r="BE275"/>
  <c r="BE278"/>
  <c r="BE280"/>
  <c r="BE287"/>
  <c r="BE291"/>
  <c r="BE295"/>
  <c r="BE302"/>
  <c r="BE304"/>
  <c r="BE314"/>
  <c r="BE315"/>
  <c r="BE321"/>
  <c r="BE323"/>
  <c r="BE340"/>
  <c r="BE344"/>
  <c r="BE366"/>
  <c r="BE369"/>
  <c r="BE372"/>
  <c r="BE380"/>
  <c r="BE398"/>
  <c r="BE399"/>
  <c r="BE407"/>
  <c r="BE418"/>
  <c r="BE419"/>
  <c r="BE420"/>
  <c r="BE431"/>
  <c r="BE434"/>
  <c r="BE440"/>
  <c r="BE442"/>
  <c r="BE444"/>
  <c r="BE446"/>
  <c r="F55"/>
  <c r="BE98"/>
  <c r="BE112"/>
  <c r="BE114"/>
  <c r="BE118"/>
  <c r="BE133"/>
  <c r="BE137"/>
  <c r="BE139"/>
  <c r="BE147"/>
  <c r="BE154"/>
  <c r="BE169"/>
  <c r="BE175"/>
  <c r="BE178"/>
  <c r="BE182"/>
  <c r="BE187"/>
  <c r="BE193"/>
  <c r="BE218"/>
  <c r="BE220"/>
  <c r="BE225"/>
  <c r="BE235"/>
  <c r="BE250"/>
  <c r="BE252"/>
  <c r="BE256"/>
  <c r="BE270"/>
  <c r="BE272"/>
  <c r="BE282"/>
  <c r="BE283"/>
  <c r="BE293"/>
  <c r="BE308"/>
  <c r="BE310"/>
  <c r="BE312"/>
  <c r="BE316"/>
  <c r="BE319"/>
  <c r="BE327"/>
  <c r="BE334"/>
  <c r="BE336"/>
  <c r="BE351"/>
  <c r="BE358"/>
  <c r="BE368"/>
  <c r="BE374"/>
  <c r="BE375"/>
  <c r="BE376"/>
  <c r="BE383"/>
  <c r="BE389"/>
  <c r="BE390"/>
  <c r="BE413"/>
  <c r="BE428"/>
  <c r="BE430"/>
  <c r="BE433"/>
  <c i="4" r="F59"/>
  <c r="BE98"/>
  <c r="BE100"/>
  <c i="3" r="J118"/>
  <c r="J66"/>
  <c i="4" r="E78"/>
  <c r="BE95"/>
  <c r="BE96"/>
  <c r="BE104"/>
  <c r="BE108"/>
  <c r="J84"/>
  <c r="BE94"/>
  <c r="BE99"/>
  <c r="BE102"/>
  <c r="BE105"/>
  <c r="BE111"/>
  <c r="BE113"/>
  <c r="BE97"/>
  <c r="BE101"/>
  <c r="BE103"/>
  <c r="BE106"/>
  <c r="BE109"/>
  <c r="BE110"/>
  <c r="BE112"/>
  <c r="BE115"/>
  <c r="BE116"/>
  <c r="BE117"/>
  <c i="3" r="E103"/>
  <c r="BE119"/>
  <c r="BE126"/>
  <c r="BE129"/>
  <c r="BE136"/>
  <c r="BE140"/>
  <c r="BE146"/>
  <c r="BE150"/>
  <c r="BE152"/>
  <c r="BE154"/>
  <c r="BE156"/>
  <c r="BE160"/>
  <c r="BE162"/>
  <c r="BE163"/>
  <c r="BE176"/>
  <c r="BE191"/>
  <c r="BE194"/>
  <c r="BE197"/>
  <c r="BE198"/>
  <c r="BE201"/>
  <c r="BE202"/>
  <c r="BE204"/>
  <c r="BE215"/>
  <c r="BE223"/>
  <c r="BE240"/>
  <c r="BE243"/>
  <c r="BE245"/>
  <c r="BE247"/>
  <c r="BE257"/>
  <c r="BE275"/>
  <c r="BE284"/>
  <c r="BE287"/>
  <c r="BE292"/>
  <c r="BE294"/>
  <c r="BE295"/>
  <c r="BE296"/>
  <c r="BE299"/>
  <c r="BE313"/>
  <c r="BE320"/>
  <c r="BE326"/>
  <c r="BE336"/>
  <c r="BE338"/>
  <c r="BE341"/>
  <c r="J56"/>
  <c r="BE123"/>
  <c r="BE124"/>
  <c r="BE125"/>
  <c r="BE128"/>
  <c r="BE132"/>
  <c r="BE141"/>
  <c r="BE142"/>
  <c r="BE175"/>
  <c r="BE182"/>
  <c r="BE183"/>
  <c r="BE184"/>
  <c r="BE200"/>
  <c r="BE203"/>
  <c r="BE216"/>
  <c r="BE229"/>
  <c r="BE231"/>
  <c r="BE232"/>
  <c r="BE246"/>
  <c r="BE251"/>
  <c r="BE253"/>
  <c r="BE266"/>
  <c r="BE267"/>
  <c r="BE274"/>
  <c r="BE276"/>
  <c r="BE281"/>
  <c r="BE288"/>
  <c r="BE289"/>
  <c r="BE297"/>
  <c r="BE304"/>
  <c r="BE305"/>
  <c r="BE308"/>
  <c r="BE331"/>
  <c r="BE333"/>
  <c r="F59"/>
  <c r="BE122"/>
  <c r="BE133"/>
  <c r="BE137"/>
  <c r="BE138"/>
  <c r="BE145"/>
  <c r="BE149"/>
  <c r="BE153"/>
  <c r="BE157"/>
  <c r="BE158"/>
  <c r="BE159"/>
  <c r="BE161"/>
  <c r="BE165"/>
  <c r="BE168"/>
  <c r="BE171"/>
  <c r="BE174"/>
  <c r="BE189"/>
  <c r="BE190"/>
  <c r="BE193"/>
  <c r="BE195"/>
  <c r="BE205"/>
  <c r="BE206"/>
  <c r="BE207"/>
  <c r="BE209"/>
  <c r="BE212"/>
  <c r="BE213"/>
  <c r="BE214"/>
  <c r="BE219"/>
  <c r="BE222"/>
  <c r="BE224"/>
  <c r="BE226"/>
  <c r="BE227"/>
  <c r="BE228"/>
  <c r="BE233"/>
  <c r="BE234"/>
  <c r="BE239"/>
  <c r="BE241"/>
  <c r="BE248"/>
  <c r="BE250"/>
  <c r="BE258"/>
  <c r="BE261"/>
  <c r="BE264"/>
  <c r="BE269"/>
  <c r="BE271"/>
  <c r="BE272"/>
  <c r="BE277"/>
  <c r="BE278"/>
  <c r="BE290"/>
  <c r="BE291"/>
  <c r="BE302"/>
  <c r="BE306"/>
  <c r="BE309"/>
  <c r="BE310"/>
  <c r="BE311"/>
  <c r="BE315"/>
  <c r="BE317"/>
  <c r="BE318"/>
  <c r="BE319"/>
  <c r="BE324"/>
  <c r="BE330"/>
  <c r="BE332"/>
  <c i="2" r="BK270"/>
  <c r="BK101"/>
  <c r="J101"/>
  <c r="J60"/>
  <c i="3" r="BE120"/>
  <c r="BE121"/>
  <c r="BE127"/>
  <c r="BE130"/>
  <c r="BE131"/>
  <c r="BE134"/>
  <c r="BE135"/>
  <c r="BE143"/>
  <c r="BE144"/>
  <c r="BE147"/>
  <c r="BE148"/>
  <c r="BE155"/>
  <c r="BE164"/>
  <c r="BE166"/>
  <c r="BE167"/>
  <c r="BE170"/>
  <c r="BE172"/>
  <c r="BE173"/>
  <c r="BE177"/>
  <c r="BE178"/>
  <c r="BE180"/>
  <c r="BE181"/>
  <c r="BE185"/>
  <c r="BE186"/>
  <c r="BE187"/>
  <c r="BE188"/>
  <c r="BE192"/>
  <c r="BE199"/>
  <c r="BE208"/>
  <c r="BE210"/>
  <c r="BE217"/>
  <c r="BE218"/>
  <c r="BE220"/>
  <c r="BE221"/>
  <c r="BE230"/>
  <c r="BE235"/>
  <c r="BE236"/>
  <c r="BE242"/>
  <c r="BE244"/>
  <c r="BE254"/>
  <c r="BE255"/>
  <c r="BE256"/>
  <c r="BE259"/>
  <c r="BE260"/>
  <c r="BE262"/>
  <c r="BE263"/>
  <c r="BE268"/>
  <c r="BE270"/>
  <c r="BE280"/>
  <c r="BE282"/>
  <c r="BE285"/>
  <c r="BE301"/>
  <c r="BE303"/>
  <c r="BE312"/>
  <c r="BE316"/>
  <c r="BE321"/>
  <c r="BE322"/>
  <c r="BE328"/>
  <c r="BE334"/>
  <c r="BE339"/>
  <c r="BE340"/>
  <c i="2" r="BE147"/>
  <c r="BE164"/>
  <c r="BE199"/>
  <c r="BE211"/>
  <c r="BE235"/>
  <c r="BE261"/>
  <c r="BE267"/>
  <c r="BE272"/>
  <c r="BE285"/>
  <c r="BE288"/>
  <c r="BE317"/>
  <c r="BE335"/>
  <c r="BE340"/>
  <c r="BE464"/>
  <c r="BE474"/>
  <c r="BE487"/>
  <c r="BE527"/>
  <c r="BE531"/>
  <c r="BE534"/>
  <c r="BE546"/>
  <c r="BE549"/>
  <c r="BE556"/>
  <c r="BE563"/>
  <c r="BE566"/>
  <c r="BE583"/>
  <c r="BE594"/>
  <c r="BE597"/>
  <c r="BE627"/>
  <c r="BE646"/>
  <c r="BE649"/>
  <c r="BE672"/>
  <c r="BE685"/>
  <c r="BE695"/>
  <c r="BE712"/>
  <c r="BE716"/>
  <c r="BE723"/>
  <c r="BE737"/>
  <c r="BE748"/>
  <c r="BE758"/>
  <c r="BE810"/>
  <c r="BE819"/>
  <c r="BE822"/>
  <c r="BE863"/>
  <c r="E48"/>
  <c r="J52"/>
  <c r="J55"/>
  <c r="BE103"/>
  <c r="BE115"/>
  <c r="BE123"/>
  <c r="BE128"/>
  <c r="BE132"/>
  <c r="BE156"/>
  <c r="BE160"/>
  <c r="BE176"/>
  <c r="BE184"/>
  <c r="BE191"/>
  <c r="BE207"/>
  <c r="BE217"/>
  <c r="BE241"/>
  <c r="BE264"/>
  <c r="BE321"/>
  <c r="BE332"/>
  <c r="BE373"/>
  <c r="BE394"/>
  <c r="BE417"/>
  <c r="BE482"/>
  <c r="BE494"/>
  <c r="BE497"/>
  <c r="BE540"/>
  <c r="BE553"/>
  <c r="BE560"/>
  <c r="BE587"/>
  <c r="BE604"/>
  <c r="BE634"/>
  <c r="BE665"/>
  <c r="BE669"/>
  <c r="BE688"/>
  <c r="BE693"/>
  <c r="BE706"/>
  <c r="BE708"/>
  <c r="BE718"/>
  <c r="BE742"/>
  <c r="BE763"/>
  <c r="BE768"/>
  <c r="BE812"/>
  <c r="BE825"/>
  <c r="BE847"/>
  <c r="F55"/>
  <c r="BE119"/>
  <c r="BE139"/>
  <c r="BE168"/>
  <c r="BE187"/>
  <c r="BE203"/>
  <c r="BE220"/>
  <c r="BE224"/>
  <c r="BE229"/>
  <c r="BE254"/>
  <c r="BE258"/>
  <c r="BE292"/>
  <c r="BE296"/>
  <c r="BE300"/>
  <c r="BE303"/>
  <c r="BE306"/>
  <c r="BE326"/>
  <c r="BE351"/>
  <c r="BE361"/>
  <c r="BE382"/>
  <c r="BE386"/>
  <c r="BE401"/>
  <c r="BE448"/>
  <c r="BE456"/>
  <c r="BE458"/>
  <c r="BE468"/>
  <c r="BE473"/>
  <c r="BE477"/>
  <c r="BE479"/>
  <c r="BE491"/>
  <c r="BE502"/>
  <c r="BE508"/>
  <c r="BE516"/>
  <c r="BE519"/>
  <c r="BE522"/>
  <c r="BE538"/>
  <c r="BE576"/>
  <c r="BE580"/>
  <c r="BE601"/>
  <c r="BE608"/>
  <c r="BE611"/>
  <c r="BE615"/>
  <c r="BE621"/>
  <c r="BE624"/>
  <c r="BE631"/>
  <c r="BE652"/>
  <c r="BE655"/>
  <c r="BE730"/>
  <c r="BE753"/>
  <c r="BE828"/>
  <c r="BE843"/>
  <c r="BE858"/>
  <c r="BE107"/>
  <c r="BE143"/>
  <c r="BE173"/>
  <c r="BE179"/>
  <c r="BE214"/>
  <c r="BE244"/>
  <c r="BE247"/>
  <c r="BE250"/>
  <c r="BE310"/>
  <c r="BE343"/>
  <c r="BE366"/>
  <c r="BE390"/>
  <c r="BE454"/>
  <c r="BE461"/>
  <c r="BE484"/>
  <c r="BE513"/>
  <c r="BE542"/>
  <c r="BE569"/>
  <c r="BE573"/>
  <c r="BE591"/>
  <c r="BE618"/>
  <c r="BE637"/>
  <c r="BE640"/>
  <c r="BE643"/>
  <c r="BE660"/>
  <c r="BE720"/>
  <c r="BE726"/>
  <c r="BE790"/>
  <c r="BE796"/>
  <c r="BE803"/>
  <c r="BE832"/>
  <c r="BE841"/>
  <c r="BE852"/>
  <c r="BE854"/>
  <c i="3" r="F39"/>
  <c i="1" r="BD57"/>
  <c i="8" r="F35"/>
  <c i="1" r="BB62"/>
  <c i="2" r="F37"/>
  <c i="1" r="BD55"/>
  <c i="2" r="F34"/>
  <c i="1" r="BA55"/>
  <c i="3" r="J36"/>
  <c i="1" r="AW57"/>
  <c i="4" r="F37"/>
  <c i="1" r="BB58"/>
  <c i="7" r="F35"/>
  <c i="1" r="BB61"/>
  <c i="8" r="F34"/>
  <c i="1" r="BA62"/>
  <c i="5" r="J34"/>
  <c i="1" r="AW59"/>
  <c i="3" r="F36"/>
  <c i="1" r="BA57"/>
  <c i="5" r="F34"/>
  <c i="1" r="BA59"/>
  <c i="5" r="F36"/>
  <c i="1" r="BC59"/>
  <c i="5" r="F35"/>
  <c i="1" r="BB59"/>
  <c i="6" r="J34"/>
  <c i="1" r="AW60"/>
  <c i="7" r="F34"/>
  <c i="1" r="BA61"/>
  <c i="7" r="F36"/>
  <c i="1" r="BC61"/>
  <c i="4" r="F39"/>
  <c i="1" r="BD58"/>
  <c i="6" r="F34"/>
  <c i="1" r="BA60"/>
  <c i="6" r="F37"/>
  <c i="1" r="BD60"/>
  <c i="3" r="F38"/>
  <c i="1" r="BC57"/>
  <c i="4" r="F38"/>
  <c i="1" r="BC58"/>
  <c i="7" r="F37"/>
  <c i="1" r="BD61"/>
  <c i="8" r="F36"/>
  <c i="1" r="BC62"/>
  <c r="AS54"/>
  <c i="2" r="F35"/>
  <c i="1" r="BB55"/>
  <c i="8" r="J34"/>
  <c i="1" r="AW62"/>
  <c i="8" r="F37"/>
  <c i="1" r="BD62"/>
  <c i="2" r="J34"/>
  <c i="1" r="AW55"/>
  <c i="5" r="F37"/>
  <c i="1" r="BD59"/>
  <c i="2" r="F36"/>
  <c i="1" r="BC55"/>
  <c i="3" r="F37"/>
  <c i="1" r="BB57"/>
  <c i="4" r="J36"/>
  <c i="1" r="AW58"/>
  <c i="6" r="F36"/>
  <c i="1" r="BC60"/>
  <c i="6" r="F35"/>
  <c i="1" r="BB60"/>
  <c i="4" r="F36"/>
  <c i="1" r="BA58"/>
  <c i="7" r="J34"/>
  <c i="1" r="AW61"/>
  <c i="3" l="1" r="T238"/>
  <c r="P307"/>
  <c r="R307"/>
  <c r="R238"/>
  <c r="P238"/>
  <c r="P237"/>
  <c r="BK307"/>
  <c r="J307"/>
  <c r="J86"/>
  <c r="T237"/>
  <c r="R237"/>
  <c r="P117"/>
  <c r="P116"/>
  <c r="P115"/>
  <c i="1" r="AU57"/>
  <c i="2" r="R466"/>
  <c r="P101"/>
  <c i="5" r="P208"/>
  <c i="6" r="T115"/>
  <c r="T89"/>
  <c i="5" r="R208"/>
  <c i="4" r="R91"/>
  <c r="R90"/>
  <c i="3" r="T117"/>
  <c i="7" r="T84"/>
  <c r="T83"/>
  <c i="5" r="R96"/>
  <c r="R95"/>
  <c i="8" r="R83"/>
  <c r="R82"/>
  <c i="5" r="P424"/>
  <c i="3" r="BK117"/>
  <c i="8" r="P83"/>
  <c r="P82"/>
  <c i="1" r="AU62"/>
  <c i="5" r="P96"/>
  <c r="P95"/>
  <c i="1" r="AU59"/>
  <c i="7" r="P84"/>
  <c r="P83"/>
  <c i="1" r="AU61"/>
  <c i="2" r="P466"/>
  <c r="R101"/>
  <c r="R100"/>
  <c i="6" r="P115"/>
  <c r="P89"/>
  <c i="1" r="AU60"/>
  <c i="3" r="R117"/>
  <c r="R116"/>
  <c r="R115"/>
  <c i="2" r="T466"/>
  <c r="T101"/>
  <c i="7" r="R84"/>
  <c r="R83"/>
  <c i="6" r="R115"/>
  <c r="R89"/>
  <c i="5" r="T424"/>
  <c r="T95"/>
  <c i="4" r="P92"/>
  <c r="P91"/>
  <c r="P90"/>
  <c i="1" r="AU58"/>
  <c i="3" r="BK238"/>
  <c r="J238"/>
  <c r="J75"/>
  <c i="5" r="BK424"/>
  <c r="J424"/>
  <c r="J73"/>
  <c r="BK96"/>
  <c r="J96"/>
  <c r="J60"/>
  <c r="BK208"/>
  <c r="J208"/>
  <c r="J64"/>
  <c i="6" r="BK115"/>
  <c r="J115"/>
  <c r="J62"/>
  <c i="8" r="BK83"/>
  <c r="J83"/>
  <c r="J60"/>
  <c i="2" r="BK466"/>
  <c r="J466"/>
  <c r="J70"/>
  <c i="6" r="BK90"/>
  <c r="J90"/>
  <c r="J60"/>
  <c i="7" r="BK84"/>
  <c r="J84"/>
  <c r="J60"/>
  <c i="4" r="BK91"/>
  <c r="J91"/>
  <c r="J64"/>
  <c i="2" r="BK100"/>
  <c r="J100"/>
  <c r="J59"/>
  <c r="J270"/>
  <c r="J64"/>
  <c r="J33"/>
  <c i="1" r="AV55"/>
  <c r="AT55"/>
  <c i="7" r="J33"/>
  <c i="1" r="AV61"/>
  <c r="AT61"/>
  <c i="8" r="J33"/>
  <c i="1" r="AV62"/>
  <c r="AT62"/>
  <c i="3" r="J35"/>
  <c i="1" r="AV57"/>
  <c r="AT57"/>
  <c r="BC56"/>
  <c r="AY56"/>
  <c r="BD56"/>
  <c i="5" r="J33"/>
  <c i="1" r="AV59"/>
  <c r="AT59"/>
  <c i="8" r="F33"/>
  <c i="1" r="AZ62"/>
  <c i="7" r="F33"/>
  <c i="1" r="AZ61"/>
  <c r="BB56"/>
  <c r="AX56"/>
  <c i="4" r="J35"/>
  <c i="1" r="AV58"/>
  <c r="AT58"/>
  <c i="5" r="F33"/>
  <c i="1" r="AZ59"/>
  <c i="6" r="F33"/>
  <c i="1" r="AZ60"/>
  <c i="3" r="F35"/>
  <c i="1" r="AZ57"/>
  <c r="BA56"/>
  <c r="AW56"/>
  <c i="4" r="F35"/>
  <c i="1" r="AZ58"/>
  <c i="2" r="F33"/>
  <c i="1" r="AZ55"/>
  <c i="6" r="J33"/>
  <c i="1" r="AV60"/>
  <c r="AT60"/>
  <c i="2" l="1" r="P100"/>
  <c i="1" r="AU55"/>
  <c i="2" r="T100"/>
  <c i="3" r="T116"/>
  <c r="T115"/>
  <c i="7" r="BK83"/>
  <c r="J83"/>
  <c r="J59"/>
  <c i="3" r="J117"/>
  <c r="J65"/>
  <c r="BK237"/>
  <c r="J237"/>
  <c r="J74"/>
  <c i="5" r="BK95"/>
  <c r="J95"/>
  <c r="J59"/>
  <c i="6" r="BK89"/>
  <c r="J89"/>
  <c r="J59"/>
  <c i="8" r="BK82"/>
  <c r="J82"/>
  <c i="4" r="BK90"/>
  <c r="J90"/>
  <c r="J63"/>
  <c i="8" r="J30"/>
  <c i="1" r="AG62"/>
  <c r="BA54"/>
  <c r="W30"/>
  <c r="AZ56"/>
  <c r="AV56"/>
  <c r="AT56"/>
  <c r="AU56"/>
  <c i="2" r="J30"/>
  <c i="1" r="AG55"/>
  <c r="BD54"/>
  <c r="W33"/>
  <c r="BC54"/>
  <c r="W32"/>
  <c r="BB54"/>
  <c r="W31"/>
  <c i="8" l="1" r="J39"/>
  <c i="3" r="BK116"/>
  <c r="J116"/>
  <c r="J64"/>
  <c i="8" r="J59"/>
  <c i="2" r="J39"/>
  <c i="1" r="AN55"/>
  <c r="AN62"/>
  <c r="AU54"/>
  <c r="AY54"/>
  <c i="7" r="J30"/>
  <c i="1" r="AG61"/>
  <c i="6" r="J30"/>
  <c i="1" r="AG60"/>
  <c r="AX54"/>
  <c i="4" r="J32"/>
  <c i="1" r="AG58"/>
  <c r="AW54"/>
  <c r="AK30"/>
  <c i="5" r="J30"/>
  <c i="1" r="AG59"/>
  <c r="AZ54"/>
  <c r="W29"/>
  <c i="7" l="1" r="J39"/>
  <c i="5" r="J39"/>
  <c i="3" r="BK115"/>
  <c r="J115"/>
  <c r="J63"/>
  <c i="6" r="J39"/>
  <c i="1" r="AN58"/>
  <c i="4" r="J41"/>
  <c i="1" r="AN59"/>
  <c r="AN60"/>
  <c r="AN61"/>
  <c r="AV54"/>
  <c r="AK29"/>
  <c i="3" l="1" r="J32"/>
  <c i="1" r="AG57"/>
  <c r="AN57"/>
  <c r="AT54"/>
  <c i="3" l="1" r="J41"/>
  <c i="1" r="AG56"/>
  <c r="AG54"/>
  <c r="AK26"/>
  <c r="AK35"/>
  <c l="1" r="AN54"/>
  <c r="AN56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<sst xmlns="http://schemas.openxmlformats.org/spreadsheetml/2006/main">
  <si>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</si>
  <si>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</si>
  <si>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</si>
  <si>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</si>
  <si>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</si>
  <si>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{519cb874-bb2d-4687-afe5-438304c96c54}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</si>
  <si>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</si>
  <si>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</si>
  <si>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</si>
  <si>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</si>
  <si>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</si>
  <si>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</si>
  <si>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</si>
  <si>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</si>
  <si>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ALFA-3692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</si>
  <si>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</si>
  <si>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</si>
  <si>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rozvodů elektro, vody a topení Masarykovo nám. 100/33 a 99/67</t>
  </si>
  <si>
    <t>KSO:</t>
  </si>
  <si>
    <t>801 49 12</t>
  </si>
  <si>
    <t>CC-CZ:</t>
  </si>
  <si>
    <t>12614</t>
  </si>
  <si>
    <t>Místo:</t>
  </si>
  <si>
    <t>Jihlava</t>
  </si>
  <si>
    <t>Datum:</t>
  </si>
  <si>
    <t>7. 11. 2024</t>
  </si>
  <si>
    <t>Zadavatel:</t>
  </si>
  <si>
    <t>IČ:</t>
  </si>
  <si>
    <t/>
  </si>
  <si>
    <t>Statutární město Jihlava</t>
  </si>
  <si>
    <t>DIČ:</t>
  </si>
  <si>
    <t>Uchazeč:</t>
  </si>
  <si>
    <t>Vyplň údaj</t>
  </si>
  <si>
    <t>Projektant:</t>
  </si>
  <si>
    <t>Atelier Alfa, spol. s r.o., Jihlava</t>
  </si>
  <si>
    <t>True</t>
  </si>
  <si>
    <t>Zpracovatel:</t>
  </si>
  <si>
    <t>Eva Dokulilová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</si>
  <si>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</si>
  <si>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</si>
  <si>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</si>
  <si>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</si>
  <si>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</si>
  <si>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</si>
  <si>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</si>
  <si>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</si>
  <si>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</si>
  <si>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</si>
  <si>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</si>
  <si>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</si>
  <si>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</si>
  <si>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</si>
  <si>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</si>
  <si>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</si>
  <si>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</si>
  <si>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</si>
  <si>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</si>
  <si>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</si>
  <si>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</si>
  <si>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</si>
  <si>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</si>
  <si>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</si>
  <si>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</si>
  <si>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</si>
  <si>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</si>
  <si>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</si>
  <si>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</si>
  <si>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</si>
  <si>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</si>
  <si>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</si>
  <si>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</si>
  <si>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</si>
  <si>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</si>
  <si>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</si>
  <si>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</si>
  <si>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</si>
  <si>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</si>
  <si>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</si>
  <si>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</si>
  <si>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ALFA-36901</t>
  </si>
  <si>
    <t>D.1.1. a D.1.2. - architektonicko - stavební a stavebně konstrukční řešení</t>
  </si>
  <si>
    <t>STA</t>
  </si>
  <si>
    <t>1</t>
  </si>
  <si>
    <t>{06a71f55-6e80-42ed-9aa2-20046b9f0e48}</t>
  </si>
  <si>
    <t>2</t>
  </si>
  <si>
    <t>ALFA-36902</t>
  </si>
  <si>
    <t>D.1.4. - elektroinstalace ( silnoproudy a slaboproudy )</t>
  </si>
  <si>
    <t>{777221bd-d241-43ac-aef6-caae979fea73}</t>
  </si>
  <si>
    <t>01</t>
  </si>
  <si>
    <t>silnoproudá elektrotechnika</t>
  </si>
  <si>
    <t>Soupis</t>
  </si>
  <si>
    <t>{cc622083-7ec7-4af3-a602-b2eff8dfb62c}</t>
  </si>
  <si>
    <t>02</t>
  </si>
  <si>
    <t>elektronické komunikace</t>
  </si>
  <si>
    <t>{9dd678ed-380b-46df-b341-ede0063d0e25}</t>
  </si>
  <si>
    <t>ALFA-36903</t>
  </si>
  <si>
    <t>D.1.5. - zdravotně technické instalace</t>
  </si>
  <si>
    <t>{394a2c6b-593a-401c-9319-6633cd770f5b}</t>
  </si>
  <si>
    <t>ALFA-36904</t>
  </si>
  <si>
    <t>D.1.6. - vytápění</t>
  </si>
  <si>
    <t>{b17fa26f-1932-438d-b512-d5ee15a6b833}</t>
  </si>
  <si>
    <t>ALFA-36905</t>
  </si>
  <si>
    <t>D.1.7. - vzduchotechnika</t>
  </si>
  <si>
    <t>{f7bf9869-42d9-4b3e-b7f8-4e1e70bdfa43}</t>
  </si>
  <si>
    <t>ALFA-36906</t>
  </si>
  <si>
    <t>vedlejší a ostatní náklady</t>
  </si>
  <si>
    <t>VON</t>
  </si>
  <si>
    <t>{47838a9c-c865-4079-8689-0a45e2bca385}</t>
  </si>
  <si>
    <t>dl2</t>
  </si>
  <si>
    <t>11</t>
  </si>
  <si>
    <t>leš1</t>
  </si>
  <si>
    <t>801,03</t>
  </si>
  <si>
    <t>KRYCÍ LIST SOUPISU PRACÍ</t>
  </si>
  <si>
    <t>maz3</t>
  </si>
  <si>
    <t>0,77</t>
  </si>
  <si>
    <t>nát1</t>
  </si>
  <si>
    <t>6,213</t>
  </si>
  <si>
    <t>nát11</t>
  </si>
  <si>
    <t>4,988</t>
  </si>
  <si>
    <t>om6</t>
  </si>
  <si>
    <t>3075,004</t>
  </si>
  <si>
    <t>Objekt:</t>
  </si>
  <si>
    <t>om7</t>
  </si>
  <si>
    <t>1222,238</t>
  </si>
  <si>
    <t>ALFA-36901 - D.1.1. a D.1.2. - architektonicko - stavební a stavebně konstrukční řešení</t>
  </si>
  <si>
    <t>per1</t>
  </si>
  <si>
    <t>85,764</t>
  </si>
  <si>
    <t>řez1</t>
  </si>
  <si>
    <t>0,165</t>
  </si>
  <si>
    <t>sdk1</t>
  </si>
  <si>
    <t>21,399</t>
  </si>
  <si>
    <t>sdk11</t>
  </si>
  <si>
    <t>21,483</t>
  </si>
  <si>
    <t>tes2</t>
  </si>
  <si>
    <t>15</t>
  </si>
  <si>
    <t>dl53_1</t>
  </si>
  <si>
    <t>dl53</t>
  </si>
  <si>
    <t>6,11</t>
  </si>
  <si>
    <t>dl1_1</t>
  </si>
  <si>
    <t>dl1</t>
  </si>
  <si>
    <t>25,437</t>
  </si>
  <si>
    <t>obkl21_1</t>
  </si>
  <si>
    <t>obkl21</t>
  </si>
  <si>
    <t>21,229</t>
  </si>
  <si>
    <t>obkl23_1</t>
  </si>
  <si>
    <t>obkl23</t>
  </si>
  <si>
    <t>42,608</t>
  </si>
  <si>
    <t>dl54</t>
  </si>
  <si>
    <t>71,238</t>
  </si>
  <si>
    <t>obkl24</t>
  </si>
  <si>
    <t>286,879</t>
  </si>
  <si>
    <t>dl6_1</t>
  </si>
  <si>
    <t>dl6</t>
  </si>
  <si>
    <t>110,785</t>
  </si>
  <si>
    <t>dl7_1</t>
  </si>
  <si>
    <t>dl7</t>
  </si>
  <si>
    <t>dl4_1</t>
  </si>
  <si>
    <t>dl4</t>
  </si>
  <si>
    <t>105,989</t>
  </si>
  <si>
    <t>obkl2_1</t>
  </si>
  <si>
    <t>obkl2</t>
  </si>
  <si>
    <t>356,397</t>
  </si>
  <si>
    <t>li1_1</t>
  </si>
  <si>
    <t>li1</t>
  </si>
  <si>
    <t>176,2</t>
  </si>
  <si>
    <t>om2</t>
  </si>
  <si>
    <t>20,55</t>
  </si>
  <si>
    <t>obkl22</t>
  </si>
  <si>
    <t>35,43</t>
  </si>
  <si>
    <t xml:space="preserve">- VŠECHNY POUŽITÉ MATERIÁLY MUSÍ ODPOVÍDAT PŘEDEPSANÝM TECHNICKÝM  SPECIFIKACÍM DLE PD   - U veškerých dodávek výrobků bude do ceny zahrnuta jejich montáž vč. dodávky potřebného kotvení, doplňkového materiálu, staveništní a mimostaveništní dopravy v případě, že tyto činosti nejsou oceněny v samostatných položkách jednotlivých částí soupisu prací. -  U vybraných výrobků je nutné do ceny díla zahrnout zpracování dodavatelské, případně dílenské dokumentace, dále výrobu prototypů, provádění barevného a materiálového vzorkování apod. - Položky jsou sestaveny za pomocí Cenové soustavy ÚRS nebo pomocí položek vlastních. Pro všechny položky platí, že do ceny je nutno zahrnout náklady spojené s koordinací, s pokyny vyplývajícími z RDP, zejména TZ. - Uchazeč o veřejnou zakázku je povinen při oceňování soutěžního SOUPISU PRACÍ provést kontrolu funkce aritmetických vzorců jednotlivých položkových soupisů ve vazbě na jednotlivé oddíly, rekapitulace a krycí listy. - Kde není výslovně uvedeno, bude pracovní postup a technologie provádění stanovena oprávněnou osobou zhotovitele. - Provedení detailů konstrukcí musí odpovídat technologiím výrobců. - Provední konstrukcí musí odpovídat požadavkům autora návrhu nebo doporučení specialisty technologie. - Veškeré rozměry budou upřesněny po odkrytí a prozkoumání jednotlivých prvků.  - Výkaz výměr je nutno číst společně s výkresy, tech. zprávou a specifikacemi. </t>
  </si>
  <si>
    <t>obkl5</t>
  </si>
  <si>
    <t>63,837</t>
  </si>
  <si>
    <t>dl11_1</t>
  </si>
  <si>
    <t>dl11</t>
  </si>
  <si>
    <t>12,005</t>
  </si>
  <si>
    <t>dl12</t>
  </si>
  <si>
    <t>13,432</t>
  </si>
  <si>
    <t>maz4_1</t>
  </si>
  <si>
    <t>maz4</t>
  </si>
  <si>
    <t>4,344</t>
  </si>
  <si>
    <t>dl51_1</t>
  </si>
  <si>
    <t>dl51</t>
  </si>
  <si>
    <t>20,005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</si>
  <si>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</si>
  <si>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</si>
  <si>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</si>
  <si>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</si>
  <si>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</si>
  <si>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</si>
  <si>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</si>
  <si>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</si>
  <si>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</si>
  <si>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  94 - Lešení a stavební výtahy</t>
  </si>
  <si>
    <t xml:space="preserve">      95 - Různé dokončovací konstrukce a práce pozemních staveb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</si>
  <si>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</si>
  <si>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</si>
  <si>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</si>
  <si>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</si>
  <si>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</si>
  <si>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</si>
  <si>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</si>
  <si>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</si>
  <si>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</si>
  <si>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</si>
  <si>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</si>
  <si>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</si>
  <si>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</si>
  <si>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</si>
  <si>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</si>
  <si>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</si>
  <si>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</si>
  <si>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</si>
  <si>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</si>
  <si>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</si>
  <si>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</si>
  <si>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</si>
  <si>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</si>
  <si>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</si>
  <si>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</si>
  <si>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</si>
  <si>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</si>
  <si>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</si>
  <si>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</si>
  <si>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</si>
  <si>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</si>
  <si>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</si>
  <si>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</si>
  <si>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310271071</t>
  </si>
  <si>
    <t>Zazdívka otvorů ve zdivu nadzákladovém pórobetonovými tvárnicemi plochy přes 1 do 4 m2, tl. zdiva 300 mm, pevnost tvárnic do P2</t>
  </si>
  <si>
    <t>m2</t>
  </si>
  <si>
    <t>CS ÚRS 2024 02</t>
  </si>
  <si>
    <t>4</t>
  </si>
  <si>
    <t>-1870586129</t>
  </si>
  <si>
    <t>Online PSC</t>
  </si>
  <si>
    <t>https://podminky.urs.cz/item/CS_URS_2024_02/310271071</t>
  </si>
  <si>
    <t>VV</t>
  </si>
  <si>
    <t>"výpomoce pro elektroinstalace"</t>
  </si>
  <si>
    <t>0,75*1,8</t>
  </si>
  <si>
    <t>311273R0951</t>
  </si>
  <si>
    <t>Založení pórobetonového zdiva na zakládací maltu, tlouštky zdiva 150 mm</t>
  </si>
  <si>
    <t>m</t>
  </si>
  <si>
    <t>1782790380</t>
  </si>
  <si>
    <t>"v.č. 101 - půdorys 1. PP, TZ"</t>
  </si>
  <si>
    <t>0,9</t>
  </si>
  <si>
    <t>"v.č. 102 - půdorys 1. NP, TZ"</t>
  </si>
  <si>
    <t>1,975+0,7+1,235</t>
  </si>
  <si>
    <t>"hradí pronajímatel"</t>
  </si>
  <si>
    <t>4*2</t>
  </si>
  <si>
    <t>Součet</t>
  </si>
  <si>
    <t>317142442</t>
  </si>
  <si>
    <t>Překlady nenosné z pórobetonu osazené do tenkého maltového lože, výšky do 250 mm, šířky překladu 150 mm, délky překladu přes 1000 do 1250 mm</t>
  </si>
  <si>
    <t>kus</t>
  </si>
  <si>
    <t>580780005</t>
  </si>
  <si>
    <t>https://podminky.urs.cz/item/CS_URS_2024_02/317142442</t>
  </si>
  <si>
    <t>317944321</t>
  </si>
  <si>
    <t>Válcované nosníky dodatečně osazované do připravených otvorů bez zazdění hlav do č. 12</t>
  </si>
  <si>
    <t>t</t>
  </si>
  <si>
    <t>16</t>
  </si>
  <si>
    <t>2081382624</t>
  </si>
  <si>
    <t>https://podminky.urs.cz/item/CS_URS_2024_02/317944321</t>
  </si>
  <si>
    <t>1,1*3,75*8*1,1*0,001</t>
  </si>
  <si>
    <t>5</t>
  </si>
  <si>
    <t>340271015</t>
  </si>
  <si>
    <t>Zazdívka otvorů v příčkách nebo stěnách pórobetonovými tvárnicemi plochy přes 1 m2 do 4 m2, objemová hmotnost 500 kg/m3, tloušťka příčky 75 mm</t>
  </si>
  <si>
    <t>932040324</t>
  </si>
  <si>
    <t>https://podminky.urs.cz/item/CS_URS_2024_02/340271015</t>
  </si>
  <si>
    <t>1,235*2,1</t>
  </si>
  <si>
    <t>zd3</t>
  </si>
  <si>
    <t>6</t>
  </si>
  <si>
    <t>340271045</t>
  </si>
  <si>
    <t>Zazdívka otvorů v příčkách nebo stěnách pórobetonovými tvárnicemi plochy přes 1 m2 do 4 m2, objemová hmotnost 500 kg/m3, tloušťka příčky 150 mm</t>
  </si>
  <si>
    <t>1501118722</t>
  </si>
  <si>
    <t>https://podminky.urs.cz/item/CS_URS_2024_02/340271045</t>
  </si>
  <si>
    <t>0,9*2</t>
  </si>
  <si>
    <t>7</t>
  </si>
  <si>
    <t>342272245</t>
  </si>
  <si>
    <t>Příčky z pórobetonových tvárnic hladkých na tenké maltové lože objemová hmotnost do 500 kg/m3, tloušťka příčky 150 mm</t>
  </si>
  <si>
    <t>485559664</t>
  </si>
  <si>
    <t>https://podminky.urs.cz/item/CS_URS_2024_02/342272245</t>
  </si>
  <si>
    <t>(1,975+0,7)*3,35</t>
  </si>
  <si>
    <t>4*2,1*2</t>
  </si>
  <si>
    <t>8</t>
  </si>
  <si>
    <t>342291111</t>
  </si>
  <si>
    <t>Ukotvení příček polyuretanovou pěnou, tl. příčky do 100 mm</t>
  </si>
  <si>
    <t>-40640918</t>
  </si>
  <si>
    <t>https://podminky.urs.cz/item/CS_URS_2024_02/342291111</t>
  </si>
  <si>
    <t>1,235</t>
  </si>
  <si>
    <t>9</t>
  </si>
  <si>
    <t>342291112</t>
  </si>
  <si>
    <t>Ukotvení příček polyuretanovou pěnou, tl. příčky přes 100 mm</t>
  </si>
  <si>
    <t>1564506351</t>
  </si>
  <si>
    <t>https://podminky.urs.cz/item/CS_URS_2024_02/342291112</t>
  </si>
  <si>
    <t>2,135+0,7</t>
  </si>
  <si>
    <t>10</t>
  </si>
  <si>
    <t>342291R0131</t>
  </si>
  <si>
    <t>Ukotvení příček plochými kotvami, do konstrukce kamenné</t>
  </si>
  <si>
    <t>1579784069</t>
  </si>
  <si>
    <t>2*2</t>
  </si>
  <si>
    <t>2,1*2+3,35*2</t>
  </si>
  <si>
    <t>2,1*2</t>
  </si>
  <si>
    <t>Vodorovné konstrukce</t>
  </si>
  <si>
    <t>417321414</t>
  </si>
  <si>
    <t>Ztužující pásy a věnce z betonu železového (bez výztuže) tř. C 20/25</t>
  </si>
  <si>
    <t>m3</t>
  </si>
  <si>
    <t>-890052994</t>
  </si>
  <si>
    <t>https://podminky.urs.cz/item/CS_URS_2024_02/417321414</t>
  </si>
  <si>
    <t>"v.č. 104 - věnce, tabulka betonářské oceli, TZ"</t>
  </si>
  <si>
    <t>11,3*0,15*0,15</t>
  </si>
  <si>
    <t>417351115</t>
  </si>
  <si>
    <t>Bednění bočnic ztužujících pásů a věnců včetně vzpěr zřízení</t>
  </si>
  <si>
    <t>184948353</t>
  </si>
  <si>
    <t>https://podminky.urs.cz/item/CS_URS_2024_02/417351115</t>
  </si>
  <si>
    <t>11,3*0,15*2+0,15*0,15*2</t>
  </si>
  <si>
    <t>13</t>
  </si>
  <si>
    <t>417351116</t>
  </si>
  <si>
    <t>Bednění bočnic ztužujících pásů a věnců včetně vzpěr odstranění</t>
  </si>
  <si>
    <t>14980336</t>
  </si>
  <si>
    <t>https://podminky.urs.cz/item/CS_URS_2024_02/417351116</t>
  </si>
  <si>
    <t>14</t>
  </si>
  <si>
    <t>417361821</t>
  </si>
  <si>
    <t>Výztuž ztužujících pásů a věnců z betonářské oceli 10 505 (R) nebo BSt 500</t>
  </si>
  <si>
    <t>1646460061</t>
  </si>
  <si>
    <t>https://podminky.urs.cz/item/CS_URS_2024_02/417361821</t>
  </si>
  <si>
    <t>32,25*1,3*0,001</t>
  </si>
  <si>
    <t>Úpravy povrchů, podlahy a osazování výplní</t>
  </si>
  <si>
    <t>611315422</t>
  </si>
  <si>
    <t>Oprava vápenné omítky vnitřních ploch štukové dvouvrstvé, tl. jádrové omítky do 20 mm a tl. štuku do 3 mm stropů, v rozsahu opravované plochy přes 10 do 30%</t>
  </si>
  <si>
    <t>-1896934812</t>
  </si>
  <si>
    <t>https://podminky.urs.cz/item/CS_URS_2024_02/611315422</t>
  </si>
  <si>
    <t>612131121</t>
  </si>
  <si>
    <t>Podkladní a spojovací vrstva vnitřních omítaných ploch penetrace disperzní nanášená ručně stěn</t>
  </si>
  <si>
    <t>-58878123</t>
  </si>
  <si>
    <t>https://podminky.urs.cz/item/CS_URS_2024_02/612131121</t>
  </si>
  <si>
    <t>17</t>
  </si>
  <si>
    <t>612142001</t>
  </si>
  <si>
    <t>Pletivo vnitřních ploch v ploše nebo pruzích, na plném podkladu sklovláknité vtlačené do tmelu včetně tmelu stěn</t>
  </si>
  <si>
    <t>-395719750</t>
  </si>
  <si>
    <t>https://podminky.urs.cz/item/CS_URS_2024_02/612142001</t>
  </si>
  <si>
    <t>sdk1*2</t>
  </si>
  <si>
    <t>5,115*4,2*2</t>
  </si>
  <si>
    <t>18</t>
  </si>
  <si>
    <t>612315422</t>
  </si>
  <si>
    <t>Oprava vápenné omítky vnitřních ploch štukové dvouvrstvé, tl. jádrové omítky do 20 mm a tl. štuku do 3 mm stěn, v rozsahu opravované plochy přes 10 do 30%</t>
  </si>
  <si>
    <t>2085146898</t>
  </si>
  <si>
    <t>https://podminky.urs.cz/item/CS_URS_2024_02/612315422</t>
  </si>
  <si>
    <t>19</t>
  </si>
  <si>
    <t>612321111</t>
  </si>
  <si>
    <t>Omítka vápenocementová vnitřních ploch nanášená ručně jednovrstvá, tloušťky do 10 mm hrubá zatřená svislých konstrukcí stěn</t>
  </si>
  <si>
    <t>-2012748867</t>
  </si>
  <si>
    <t>https://podminky.urs.cz/item/CS_URS_2024_02/612321111</t>
  </si>
  <si>
    <t>20</t>
  </si>
  <si>
    <t>612321R0121</t>
  </si>
  <si>
    <t>Omítka vnitřních ploch nanášená ručně jednovrstvá systémová, tloušťky do 10 mm hladká svislých konstrukcí stěn</t>
  </si>
  <si>
    <t>-899477784</t>
  </si>
  <si>
    <t>0,9*2*2</t>
  </si>
  <si>
    <t>(1,975+2,135+0,7+0,55)*3,35</t>
  </si>
  <si>
    <t>-0,9*2*2</t>
  </si>
  <si>
    <t>619991005</t>
  </si>
  <si>
    <t>Zakrytí vnitřních ploch před znečištěním fólií včetně pozdějšího odkrytí stěn nebo svislých ploch</t>
  </si>
  <si>
    <t>-423941122</t>
  </si>
  <si>
    <t>https://podminky.urs.cz/item/CS_URS_2024_02/619991005</t>
  </si>
  <si>
    <t>3,75*4,6*0,7+4,19*4,6*0,7+4,305*4,6*0,7+1,2*0,6*6</t>
  </si>
  <si>
    <t>22</t>
  </si>
  <si>
    <t>622142001</t>
  </si>
  <si>
    <t>Pletivo vnějších ploch v ploše nebo pruzích, na plném podkladu sklovláknité vtlačené do tmelu stěn</t>
  </si>
  <si>
    <t>-775067934</t>
  </si>
  <si>
    <t>https://podminky.urs.cz/item/CS_URS_2024_02/622142001</t>
  </si>
  <si>
    <t>1,5</t>
  </si>
  <si>
    <t>23</t>
  </si>
  <si>
    <t>622143003</t>
  </si>
  <si>
    <t>Montáž omítkových profilů plastových, pozinkovaných nebo dřevěných upevněných vtlačením do podkladní vrstvy nebo přibitím rohových s tkaninou</t>
  </si>
  <si>
    <t>1478017593</t>
  </si>
  <si>
    <t>https://podminky.urs.cz/item/CS_URS_2024_02/622143003</t>
  </si>
  <si>
    <t>3,35</t>
  </si>
  <si>
    <t>24</t>
  </si>
  <si>
    <t>M</t>
  </si>
  <si>
    <t>55343R0023</t>
  </si>
  <si>
    <t xml:space="preserve">profil rohový pro vnitřní omítky </t>
  </si>
  <si>
    <t>123085208</t>
  </si>
  <si>
    <t>3,35*1,05</t>
  </si>
  <si>
    <t>25</t>
  </si>
  <si>
    <t>622143R201</t>
  </si>
  <si>
    <t>kompletní ochrana historických rekonstruovaných fresek na omítkách D+M</t>
  </si>
  <si>
    <t>ks</t>
  </si>
  <si>
    <t>674482547</t>
  </si>
  <si>
    <t>26</t>
  </si>
  <si>
    <t>622143R202</t>
  </si>
  <si>
    <t>kompletní restauratorská oprava drobných poškození historických rekonstruovaných fresek na omítkách D+M</t>
  </si>
  <si>
    <t>-1426520608</t>
  </si>
  <si>
    <t>27</t>
  </si>
  <si>
    <t>622321141</t>
  </si>
  <si>
    <t>Omítka vápenocementová vnějších ploch nanášená ručně dvouvrstvá, tloušťky jádrové omítky do 15 mm a tloušťky štuku do 3 mm štuková stěn</t>
  </si>
  <si>
    <t>2062599764</t>
  </si>
  <si>
    <t>https://podminky.urs.cz/item/CS_URS_2024_02/622321141</t>
  </si>
  <si>
    <t>28</t>
  </si>
  <si>
    <t>631311115</t>
  </si>
  <si>
    <t>Mazanina z betonu prostého bez zvýšených nároků na prostředí tl. přes 50 do 80 mm tř. C 20/25</t>
  </si>
  <si>
    <t>-1601337637</t>
  </si>
  <si>
    <t>https://podminky.urs.cz/item/CS_URS_2024_02/631311115</t>
  </si>
  <si>
    <t>11*0,07</t>
  </si>
  <si>
    <t>29</t>
  </si>
  <si>
    <t>631311124</t>
  </si>
  <si>
    <t>Mazanina z betonu prostého bez zvýšených nároků na prostředí tl. přes 80 do 120 mm tř. C 16/20</t>
  </si>
  <si>
    <t>-731249317</t>
  </si>
  <si>
    <t>https://podminky.urs.cz/item/CS_URS_2024_02/631311124</t>
  </si>
  <si>
    <t>dl11_1*0,15</t>
  </si>
  <si>
    <t>80*0,1*0,15</t>
  </si>
  <si>
    <t>dl12*0,1</t>
  </si>
  <si>
    <t>30</t>
  </si>
  <si>
    <t>631312141</t>
  </si>
  <si>
    <t>Doplnění dosavadních mazanin prostým betonem s dodáním hmot, bez potěru, plochy jednotlivě rýh v dosavadních mazaninách</t>
  </si>
  <si>
    <t>575650988</t>
  </si>
  <si>
    <t>https://podminky.urs.cz/item/CS_URS_2024_02/631312141</t>
  </si>
  <si>
    <t>3,405*0,2*0,2+0,3*0,3*0,2*4</t>
  </si>
  <si>
    <t>80*0,1*0,1</t>
  </si>
  <si>
    <t>31</t>
  </si>
  <si>
    <t>631319011</t>
  </si>
  <si>
    <t>Příplatek k cenám mazanin za úpravu povrchu mazaniny přehlazením, mazanina tl. přes 50 do 80 mm</t>
  </si>
  <si>
    <t>-291574482</t>
  </si>
  <si>
    <t>https://podminky.urs.cz/item/CS_URS_2024_02/631319011</t>
  </si>
  <si>
    <t>32</t>
  </si>
  <si>
    <t>631319012</t>
  </si>
  <si>
    <t>Příplatek k cenám mazanin za úpravu povrchu mazaniny přehlazením, mazanina tl. přes 80 do 120 mm</t>
  </si>
  <si>
    <t>126306128</t>
  </si>
  <si>
    <t>https://podminky.urs.cz/item/CS_URS_2024_02/631319012</t>
  </si>
  <si>
    <t>33</t>
  </si>
  <si>
    <t>631319171</t>
  </si>
  <si>
    <t>Příplatek k cenám mazanin za stržení povrchu spodní vrstvy mazaniny latí před vložením výztuže nebo pletiva pro tl. obou vrstev mazaniny přes 50 do 80 mm</t>
  </si>
  <si>
    <t>-1610095302</t>
  </si>
  <si>
    <t>https://podminky.urs.cz/item/CS_URS_2024_02/631319171</t>
  </si>
  <si>
    <t>34</t>
  </si>
  <si>
    <t>631362021</t>
  </si>
  <si>
    <t>Výztuž mazanin ze svařovaných sítí z drátů typu KARI</t>
  </si>
  <si>
    <t>-1167966230</t>
  </si>
  <si>
    <t>https://podminky.urs.cz/item/CS_URS_2024_02/631362021</t>
  </si>
  <si>
    <t>11*4,952*1,3*0,001</t>
  </si>
  <si>
    <t>35</t>
  </si>
  <si>
    <t>642944121</t>
  </si>
  <si>
    <t>Osazení ocelových dveřních zárubní lisovaných nebo z úhelníků dodatečně s vybetonováním prahu, plochy do 2,5 m2</t>
  </si>
  <si>
    <t>-1282114558</t>
  </si>
  <si>
    <t>https://podminky.urs.cz/item/CS_URS_2024_02/642944121</t>
  </si>
  <si>
    <t>"v.č. 105 - výpisy výrobků, TZ"</t>
  </si>
  <si>
    <t>36</t>
  </si>
  <si>
    <t>55331438</t>
  </si>
  <si>
    <t>zárubeň jednokřídlá ocelová pro dodatečnou montáž tl stěny 110-150mm rozměru 900/1970, 2100mm</t>
  </si>
  <si>
    <t>2135414568</t>
  </si>
  <si>
    <t>37</t>
  </si>
  <si>
    <t>R6420001</t>
  </si>
  <si>
    <t>ochrana otvoru pro střelku a západku přivařeným krytem D+M</t>
  </si>
  <si>
    <t>1238479383</t>
  </si>
  <si>
    <t>38</t>
  </si>
  <si>
    <t>R6420002</t>
  </si>
  <si>
    <t>těsnění zárubní profil PVC typ TPE D+M</t>
  </si>
  <si>
    <t>750601183</t>
  </si>
  <si>
    <t>0,9+2*2</t>
  </si>
  <si>
    <t>39</t>
  </si>
  <si>
    <t>R6420003</t>
  </si>
  <si>
    <t>nové obvodové těsnění stávajících dveří pro zlepšení tepelne technického stavu dveří D+M</t>
  </si>
  <si>
    <t>-948460827</t>
  </si>
  <si>
    <t>Ostatní konstrukce a práce, bourání</t>
  </si>
  <si>
    <t>94</t>
  </si>
  <si>
    <t>Lešení a stavební výtahy</t>
  </si>
  <si>
    <t>40</t>
  </si>
  <si>
    <t>949101112</t>
  </si>
  <si>
    <t>Lešení pomocné pracovní pro objekty pozemních staveb pro zatížení do 150 kg/m2, o výšce lešeňové podlahy přes 1,9 do 3,5 m</t>
  </si>
  <si>
    <t>1680692627</t>
  </si>
  <si>
    <t>https://podminky.urs.cz/item/CS_URS_2024_02/949101112</t>
  </si>
  <si>
    <t>63,3+14,74+18,65+14,78+64,58+45,76+48,02+4,07</t>
  </si>
  <si>
    <t>40,9+32,46+12,26+3,89+5,84+1,35+1,14+1,3+1,44</t>
  </si>
  <si>
    <t>1,54+1,62</t>
  </si>
  <si>
    <t>25,64+12,59+17,05+5,1+3,53+22,45+3,84+5+1,79+8,95+1,42</t>
  </si>
  <si>
    <t>2,94</t>
  </si>
  <si>
    <t>113,2+27,52+6,11+9,94+18,23+21,21+40,83+6,24</t>
  </si>
  <si>
    <t>10,52+4,87+13,85+1,6+0,92+26,21+1,27+10,57</t>
  </si>
  <si>
    <t>95</t>
  </si>
  <si>
    <t>Různé dokončovací konstrukce a práce pozemních staveb</t>
  </si>
  <si>
    <t>41</t>
  </si>
  <si>
    <t>952901114</t>
  </si>
  <si>
    <t>Vyčištění budov nebo objektů před předáním do užívání budov bytové nebo občanské výstavby, světlé výšky podlaží přes 4 m</t>
  </si>
  <si>
    <t>-669965493</t>
  </si>
  <si>
    <t>https://podminky.urs.cz/item/CS_URS_2024_02/952901114</t>
  </si>
  <si>
    <t>42</t>
  </si>
  <si>
    <t>95998R501</t>
  </si>
  <si>
    <t xml:space="preserve">kompletní odpojení elektrorozvodů vč. všech souv. dodávek a prací </t>
  </si>
  <si>
    <t>1809251839</t>
  </si>
  <si>
    <t>43</t>
  </si>
  <si>
    <t>95998R502</t>
  </si>
  <si>
    <t xml:space="preserve">kompletní odpojení rozvodů ZTI vč. všech souv. dodávek a prací </t>
  </si>
  <si>
    <t>22308451</t>
  </si>
  <si>
    <t>44</t>
  </si>
  <si>
    <t>95998R503</t>
  </si>
  <si>
    <t xml:space="preserve">kompletní odpojení rozvodů plynu vč. všech souv. dodávek a prací </t>
  </si>
  <si>
    <t>-1277572829</t>
  </si>
  <si>
    <t>45</t>
  </si>
  <si>
    <t>R9597910042</t>
  </si>
  <si>
    <t>přenosný hasicí přístroj - práškový PG 6 kg s hasicí schopnost 113B/21A D+M</t>
  </si>
  <si>
    <t>-1651652583</t>
  </si>
  <si>
    <t>"PBŘ"</t>
  </si>
  <si>
    <t>46</t>
  </si>
  <si>
    <t>R959791005</t>
  </si>
  <si>
    <t>fotoluminis. štítky na stěny D+M</t>
  </si>
  <si>
    <t>soub</t>
  </si>
  <si>
    <t>-1494191084</t>
  </si>
  <si>
    <t>47</t>
  </si>
  <si>
    <t>R959791006</t>
  </si>
  <si>
    <t>autonomní detekce a signalizace bateriová D+M</t>
  </si>
  <si>
    <t>-1760956114</t>
  </si>
  <si>
    <t>96</t>
  </si>
  <si>
    <t>Bourání konstrukcí</t>
  </si>
  <si>
    <t>48</t>
  </si>
  <si>
    <t>962031013</t>
  </si>
  <si>
    <t>Bourání příček nebo přizdívek z cihel děrovaných, tl. přes 100 do 150 mm</t>
  </si>
  <si>
    <t>1449341370</t>
  </si>
  <si>
    <t>https://podminky.urs.cz/item/CS_URS_2024_02/962031013</t>
  </si>
  <si>
    <t>(6,2+1,9)*2,1</t>
  </si>
  <si>
    <t>(3,175+1)*4,6</t>
  </si>
  <si>
    <t>49</t>
  </si>
  <si>
    <t>962031133</t>
  </si>
  <si>
    <t>Bourání příček nebo přizdívek z cihel pálených plných nebo dutých, tl. přes 100 do 150 mm</t>
  </si>
  <si>
    <t>207449940</t>
  </si>
  <si>
    <t>https://podminky.urs.cz/item/CS_URS_2024_02/962031133</t>
  </si>
  <si>
    <t>(2,525+1+0,6)*1,2</t>
  </si>
  <si>
    <t>50</t>
  </si>
  <si>
    <t>965042131</t>
  </si>
  <si>
    <t>Bourání mazanin betonových nebo z litého asfaltu tl. do 100 mm, plochy do 4 m2</t>
  </si>
  <si>
    <t>-804853730</t>
  </si>
  <si>
    <t>https://podminky.urs.cz/item/CS_URS_2024_02/965042131</t>
  </si>
  <si>
    <t>dl51_1*0,1</t>
  </si>
  <si>
    <t>dl53_1*0,1</t>
  </si>
  <si>
    <t>51</t>
  </si>
  <si>
    <t>965042141</t>
  </si>
  <si>
    <t>Bourání mazanin betonových nebo z litého asfaltu tl. do 100 mm, plochy přes 4 m2</t>
  </si>
  <si>
    <t>1351369578</t>
  </si>
  <si>
    <t>https://podminky.urs.cz/item/CS_URS_2024_02/965042141</t>
  </si>
  <si>
    <t>dl2*0,1</t>
  </si>
  <si>
    <t>6,11*0,1</t>
  </si>
  <si>
    <t>52</t>
  </si>
  <si>
    <t>965042231</t>
  </si>
  <si>
    <t>Bourání mazanin betonových nebo z litého asfaltu tl. přes 100 mm, plochy do 4 m2</t>
  </si>
  <si>
    <t>1669333766</t>
  </si>
  <si>
    <t>https://podminky.urs.cz/item/CS_URS_2024_02/965042231</t>
  </si>
  <si>
    <t>53</t>
  </si>
  <si>
    <t>965049111</t>
  </si>
  <si>
    <t>Bourání mazanin Příplatek k cenám za bourání mazanin betonových se svařovanou sítí, tl. do 100 mm</t>
  </si>
  <si>
    <t>513948994</t>
  </si>
  <si>
    <t>https://podminky.urs.cz/item/CS_URS_2024_02/965049111</t>
  </si>
  <si>
    <t>54</t>
  </si>
  <si>
    <t>965049R0125</t>
  </si>
  <si>
    <t>Bourání mazanin Příplatek k cenám za bourání mazanin - zvýšená pracnost - nesmí dojít k poškození původní mramorové dlažby</t>
  </si>
  <si>
    <t>1340467848</t>
  </si>
  <si>
    <t>55</t>
  </si>
  <si>
    <t>965081212</t>
  </si>
  <si>
    <t>Bourání podlah z dlaždic bez podkladního lože nebo mazaniny, s jakoukoliv výplní spár keramických nebo xylolitových tl. do 10 mm, plochy do 1 m2</t>
  </si>
  <si>
    <t>-682337312</t>
  </si>
  <si>
    <t>https://podminky.urs.cz/item/CS_URS_2024_02/965081212</t>
  </si>
  <si>
    <t>0,9*0,15</t>
  </si>
  <si>
    <t>4*0,15*2</t>
  </si>
  <si>
    <t>(1,975+0,7)*0,15</t>
  </si>
  <si>
    <t>56</t>
  </si>
  <si>
    <t>965081213</t>
  </si>
  <si>
    <t>Bourání podlah z dlaždic bez podkladního lože nebo mazaniny, s jakoukoliv výplní spár keramických nebo xylolitových tl. do 10 mm, plochy přes 1 m2</t>
  </si>
  <si>
    <t>-60077985</t>
  </si>
  <si>
    <t>https://podminky.urs.cz/item/CS_URS_2024_02/965081213</t>
  </si>
  <si>
    <t>48,02*0,25</t>
  </si>
  <si>
    <t>Mezisoučet</t>
  </si>
  <si>
    <t>2,45*0,8+6,11</t>
  </si>
  <si>
    <t>(27,52+9,64+18,23+21,21)*0,07</t>
  </si>
  <si>
    <t>57</t>
  </si>
  <si>
    <t>965081343</t>
  </si>
  <si>
    <t>Bourání podlah z dlaždic bez podkladního lože nebo mazaniny, s jakoukoliv výplní spár betonových, teracových nebo čedičových tl. do 40 mm, plochy přes 1 m2</t>
  </si>
  <si>
    <t>1083590159</t>
  </si>
  <si>
    <t>https://podminky.urs.cz/item/CS_URS_2024_02/965081343</t>
  </si>
  <si>
    <t>58</t>
  </si>
  <si>
    <t>965082922</t>
  </si>
  <si>
    <t>Odstranění násypu pod podlahami nebo ochranného násypu na střechách tl. do 100 mm, plochy do 2 m2</t>
  </si>
  <si>
    <t>1449496579</t>
  </si>
  <si>
    <t>https://podminky.urs.cz/item/CS_URS_2024_02/965082922</t>
  </si>
  <si>
    <t>59</t>
  </si>
  <si>
    <t>965082923</t>
  </si>
  <si>
    <t>Odstranění násypu pod podlahami nebo ochranného násypu na střechách tl. do 100 mm, plochy přes 2 m2</t>
  </si>
  <si>
    <t>-1037125817</t>
  </si>
  <si>
    <t>https://podminky.urs.cz/item/CS_URS_2024_02/965082923</t>
  </si>
  <si>
    <t>11*0,1</t>
  </si>
  <si>
    <t>dl11_1*0,1</t>
  </si>
  <si>
    <t>60</t>
  </si>
  <si>
    <t>968062455</t>
  </si>
  <si>
    <t>Vybourání dřevěných rámů oken s křídly, dveřních zárubní, vrat, stěn, ostění nebo obkladů dveřních zárubní, plochy do 2 m2</t>
  </si>
  <si>
    <t>-1971260303</t>
  </si>
  <si>
    <t>https://podminky.urs.cz/item/CS_URS_2024_02/968062455</t>
  </si>
  <si>
    <t>61</t>
  </si>
  <si>
    <t>971033621</t>
  </si>
  <si>
    <t>Vybourání otvorů ve zdivu základovém nebo nadzákladovém z cihel, tvárnic, příčkovek z cihel pálených na maltu vápennou nebo vápenocementovou plochy do 4 m2, tl. do 100 mm</t>
  </si>
  <si>
    <t>678472611</t>
  </si>
  <si>
    <t>https://podminky.urs.cz/item/CS_URS_2024_02/971033621</t>
  </si>
  <si>
    <t>2,83*1,25-0,92*1,25</t>
  </si>
  <si>
    <t>62</t>
  </si>
  <si>
    <t>973022241</t>
  </si>
  <si>
    <t>Vysekání výklenků nebo kapes ve zdivu z kamene kapes, plochy do 0,10 m2, hl. do 150 mm</t>
  </si>
  <si>
    <t>-870845710</t>
  </si>
  <si>
    <t>https://podminky.urs.cz/item/CS_URS_2024_02/973022241</t>
  </si>
  <si>
    <t>63</t>
  </si>
  <si>
    <t>977312112R</t>
  </si>
  <si>
    <t>Řezání stávajících dlažeb</t>
  </si>
  <si>
    <t>-111386009</t>
  </si>
  <si>
    <t>4*2*2+0,15*2</t>
  </si>
  <si>
    <t>(1,975+0,7)*2</t>
  </si>
  <si>
    <t>64</t>
  </si>
  <si>
    <t>978011141</t>
  </si>
  <si>
    <t>Otlučení vápenných nebo vápenocementových omítek vnitřních ploch stropů, v rozsahu přes 10 do 30 %</t>
  </si>
  <si>
    <t>1183391429</t>
  </si>
  <si>
    <t>https://podminky.urs.cz/item/CS_URS_2024_02/978011141</t>
  </si>
  <si>
    <t>(63,3+14,74+18,65+14,78+64,58+45,76+48,02+4,07)*1,6</t>
  </si>
  <si>
    <t>(40,9+32,46+12,26+3,89+5,84+1,35+1,14+1,3+1,44)*1,6</t>
  </si>
  <si>
    <t>(1,54+1,62)*1,6</t>
  </si>
  <si>
    <t>om71</t>
  </si>
  <si>
    <t>om72</t>
  </si>
  <si>
    <t>(113,2+27,52+6,11+9,94+18,23+21,21+40,83+6,24)*1,8</t>
  </si>
  <si>
    <t>om73</t>
  </si>
  <si>
    <t>om74</t>
  </si>
  <si>
    <t>65</t>
  </si>
  <si>
    <t>978013141</t>
  </si>
  <si>
    <t>Otlučení vápenných nebo vápenocementových omítek vnitřních ploch stěn s vyškrabáním spar, s očištěním zdiva, v rozsahu přes 10 do 30 %</t>
  </si>
  <si>
    <t>-1876108997</t>
  </si>
  <si>
    <t>https://podminky.urs.cz/item/CS_URS_2024_02/978013141</t>
  </si>
  <si>
    <t>(2,895*2+2,68*2+0,8*2+1,69*4+0,685*2+1,4*2+1,2*2)*2,5</t>
  </si>
  <si>
    <t>(3,425*2+4,125*2+1,385*2+0,95*2+1,16*2+1,6*4)*2,5</t>
  </si>
  <si>
    <t>(1,4*2+1,8*2+1,285*2+0,95*2+1,975*2)*2,5</t>
  </si>
  <si>
    <t>(5,615*2+0,95*2+4,945+1,625+0,9+2,5+1+0,4+2,5+1)*2</t>
  </si>
  <si>
    <t>(0,903+0,6*2+0,5+1,4+1,1+0,3)*2</t>
  </si>
  <si>
    <t>(1,38+0,95+1,16*2+0,95*2+3,165+0,55*2+3,97*2)*4,2</t>
  </si>
  <si>
    <t>(0,84*2+3,275*2+9,13*2+2,83+1,225+0,5*2+3,45*2)*4,2</t>
  </si>
  <si>
    <t>(2,21*2+1,725*2+0,86*2+0,88*2+1,235+1,99+5,155)*4,2</t>
  </si>
  <si>
    <t>(2+0,5*2+3,88*2+3,855*2+1,395*2+3,86*2+4,65)*4,2</t>
  </si>
  <si>
    <t>(0,94+2,92+6,19*2+1,715*2+1,87+1,4*2+6,86+5,435*2)*4,2</t>
  </si>
  <si>
    <t>(7,095+2,915*2+11,7*2+5,61+5,79+0,89+1,99*2+1,5*2)*4,2</t>
  </si>
  <si>
    <t>(4,315*2+2,925*2+2,805*2+0,6*2+6,79*2+2,76)*4,2</t>
  </si>
  <si>
    <t>(3,18*2+5,09+5,15+3,48*2+1,455*3+5,15*2+0,4*4)*4,2</t>
  </si>
  <si>
    <t>(2,49*2+2,225*2+8,8+10,29*2+2,965*2+1,565+1,8)*4,2</t>
  </si>
  <si>
    <t>(2+1,5+1,425+1,6+2,8+3,8+5,585*4+3,03+3,065+0,6*2)*4,2</t>
  </si>
  <si>
    <t>(3,625+2,4*2+2,49*2+1,6*2+2*2)*4,2</t>
  </si>
  <si>
    <t>(10,34+0,975*4+4,065+2,28*3+1,05+1,3+2,455+2,705*3)*4,6</t>
  </si>
  <si>
    <t>(1,25+3,39+4,095+0,46+4,605+0,84+4,51+1,51+0,46*3)*4,6</t>
  </si>
  <si>
    <t>(2+0,6*3+0,79*2+0,94*2+1,645*2+1,18*2+2,25+9,03)*4,6</t>
  </si>
  <si>
    <t>(0,455+0,615+0,54*2+3,945+3,755+0,75+0,62*2+1,235)*4,6</t>
  </si>
  <si>
    <t>(1,5+6,12+5,9+0,9*2+0,95*2+3*2+3,455*2+5,9+5,865)*4,6</t>
  </si>
  <si>
    <t>(1,885+2,75+0,96+1,745+5,14*2+5,35*2+2,58*2+0,6*2)*4,6</t>
  </si>
  <si>
    <t>(0,74*2+1,975*2+2,43*2+1,68*2+8,45*2+1,55*2+2,4*2)*4,6</t>
  </si>
  <si>
    <t>(2+10,55*2+3,85*2+4,28*2+1,495+1,41*2+0,6)*4,6</t>
  </si>
  <si>
    <t>(1,26*2+0,74*2+1,4*4)*3,1</t>
  </si>
  <si>
    <t>-(3,75*4,6*0,7+4,19*4,6*0,7+4,305*4,6*0,7+1,2*0,6*6)</t>
  </si>
  <si>
    <t>66</t>
  </si>
  <si>
    <t>978059541</t>
  </si>
  <si>
    <t>Odsekání obkladů stěn včetně otlučení podkladní omítky až na zdivo z obkládaček vnitřních, z jakýchkoliv materiálů, plochy přes 1 m2</t>
  </si>
  <si>
    <t>-1249812706</t>
  </si>
  <si>
    <t>https://podminky.urs.cz/item/CS_URS_2024_02/978059541</t>
  </si>
  <si>
    <t>997</t>
  </si>
  <si>
    <t>Přesun sutě</t>
  </si>
  <si>
    <t>67</t>
  </si>
  <si>
    <t>997013211</t>
  </si>
  <si>
    <t>Vnitrostaveništní doprava suti a vybouraných hmot vodorovně do 50 m s naložením ručně pro budovy a haly výšky do 6 m</t>
  </si>
  <si>
    <t>-726405386</t>
  </si>
  <si>
    <t>https://podminky.urs.cz/item/CS_URS_2024_02/997013211</t>
  </si>
  <si>
    <t>68</t>
  </si>
  <si>
    <t>997013501</t>
  </si>
  <si>
    <t>Odvoz suti a vybouraných hmot na skládku nebo meziskládku se složením, na vzdálenost do 1 km</t>
  </si>
  <si>
    <t>168473453</t>
  </si>
  <si>
    <t>https://podminky.urs.cz/item/CS_URS_2024_02/997013501</t>
  </si>
  <si>
    <t>69</t>
  </si>
  <si>
    <t>997013509</t>
  </si>
  <si>
    <t>Odvoz suti a vybouraných hmot na skládku nebo meziskládku se složením, na vzdálenost Příplatek k ceně za každý další započatý 1 km přes 1 km</t>
  </si>
  <si>
    <t>590597947</t>
  </si>
  <si>
    <t>https://podminky.urs.cz/item/CS_URS_2024_02/997013509</t>
  </si>
  <si>
    <t>83,829*10 'Přepočtené koeficientem množství</t>
  </si>
  <si>
    <t>70</t>
  </si>
  <si>
    <t>997013631</t>
  </si>
  <si>
    <t>Poplatek za uložení stavebního odpadu na skládce (skládkovné) směsného stavebního a demoličního zatříděného do Katalogu odpadů pod kódem 17 09 04</t>
  </si>
  <si>
    <t>-1169858968</t>
  </si>
  <si>
    <t>https://podminky.urs.cz/item/CS_URS_2024_02/997013631</t>
  </si>
  <si>
    <t>998</t>
  </si>
  <si>
    <t>Přesun hmot</t>
  </si>
  <si>
    <t>71</t>
  </si>
  <si>
    <t>998018001</t>
  </si>
  <si>
    <t>Přesun hmot pro budovy občanské výstavby, bydlení, výrobu a služby ruční (bez užití mechanizace) vodorovná dopravní vzdálenost do 100 m pro budovy s jakoukoliv nosnou konstrukcí výšky do 6 m</t>
  </si>
  <si>
    <t>2013808121</t>
  </si>
  <si>
    <t>https://podminky.urs.cz/item/CS_URS_2024_02/998018001</t>
  </si>
  <si>
    <t>PSV</t>
  </si>
  <si>
    <t>Práce a dodávky PSV</t>
  </si>
  <si>
    <t>711</t>
  </si>
  <si>
    <t>Izolace proti vodě, vlhkosti a plynům</t>
  </si>
  <si>
    <t>72</t>
  </si>
  <si>
    <t>711141559</t>
  </si>
  <si>
    <t>Provedení izolace proti zemní vlhkosti pásy přitavením NAIP na ploše vodorovné V</t>
  </si>
  <si>
    <t>-2067577779</t>
  </si>
  <si>
    <t>https://podminky.urs.cz/item/CS_URS_2024_02/711141559</t>
  </si>
  <si>
    <t>80*0,1</t>
  </si>
  <si>
    <t>73</t>
  </si>
  <si>
    <t>62832R0134</t>
  </si>
  <si>
    <t>pás asfaltový natavitelný dle stávajícího</t>
  </si>
  <si>
    <t>1813101596</t>
  </si>
  <si>
    <t>74</t>
  </si>
  <si>
    <t>711191001</t>
  </si>
  <si>
    <t>Provedení nátěru adhezního můstku na ploše vodorovné V</t>
  </si>
  <si>
    <t>-1241449836</t>
  </si>
  <si>
    <t>https://podminky.urs.cz/item/CS_URS_2024_02/711191001</t>
  </si>
  <si>
    <t>75</t>
  </si>
  <si>
    <t>58581R0220</t>
  </si>
  <si>
    <t>adhezní můstek spojovací s křemičitým posypem</t>
  </si>
  <si>
    <t>kg</t>
  </si>
  <si>
    <t>2067593581</t>
  </si>
  <si>
    <t>dl54*0,12075</t>
  </si>
  <si>
    <t>76</t>
  </si>
  <si>
    <t>711191011</t>
  </si>
  <si>
    <t>Provedení nátěru adhezního můstku na ploše svislé S</t>
  </si>
  <si>
    <t>-875768399</t>
  </si>
  <si>
    <t>https://podminky.urs.cz/item/CS_URS_2024_02/711191011</t>
  </si>
  <si>
    <t>77</t>
  </si>
  <si>
    <t>1143540644</t>
  </si>
  <si>
    <t>obkl24*0,1265</t>
  </si>
  <si>
    <t>78</t>
  </si>
  <si>
    <t>998711121</t>
  </si>
  <si>
    <t>Přesun hmot pro izolace proti vodě, vlhkosti a plynům stanovený z hmotnosti přesunovaného materiálu vodorovná dopravní vzdálenost do 50 m ruční (bez užití mechanizace) v objektech výšky do 6 m</t>
  </si>
  <si>
    <t>1229711384</t>
  </si>
  <si>
    <t>https://podminky.urs.cz/item/CS_URS_2024_02/998711121</t>
  </si>
  <si>
    <t>713</t>
  </si>
  <si>
    <t>Izolace tepelné</t>
  </si>
  <si>
    <t>79</t>
  </si>
  <si>
    <t>713191132</t>
  </si>
  <si>
    <t>Montáž tepelné izolace stavebních konstrukcí - doplňky a konstrukční součásti podlah, stropů vrchem nebo střech překrytí fólií separační z PE</t>
  </si>
  <si>
    <t>1365856905</t>
  </si>
  <si>
    <t>https://podminky.urs.cz/item/CS_URS_2024_02/713191132</t>
  </si>
  <si>
    <t>80</t>
  </si>
  <si>
    <t>28323059</t>
  </si>
  <si>
    <t>fólie PE (500 kg/m3) separační podlahová oddělující tepelnou izolaci tl 2mm</t>
  </si>
  <si>
    <t>-2059100925</t>
  </si>
  <si>
    <t>11*1,2</t>
  </si>
  <si>
    <t>81</t>
  </si>
  <si>
    <t>998713121</t>
  </si>
  <si>
    <t>Přesun hmot pro izolace tepelné stanovený z hmotnosti přesunovaného materiálu vodorovná dopravní vzdálenost do 50 m ruční (bez užití mechanizace) v objektech výšky do 6 m</t>
  </si>
  <si>
    <t>607525384</t>
  </si>
  <si>
    <t>https://podminky.urs.cz/item/CS_URS_2024_02/998713121</t>
  </si>
  <si>
    <t>762</t>
  </si>
  <si>
    <t>Konstrukce tesařské</t>
  </si>
  <si>
    <t>82</t>
  </si>
  <si>
    <t>762511276</t>
  </si>
  <si>
    <t>Podlahové konstrukce podkladové z dřevoštěpkových desek OSB jednovrstvých šroubovaných na pero a drážku broušených, tloušťky desky 22 mm</t>
  </si>
  <si>
    <t>1367394654</t>
  </si>
  <si>
    <t>https://podminky.urs.cz/item/CS_URS_2024_02/762511276</t>
  </si>
  <si>
    <t>2,2</t>
  </si>
  <si>
    <t>83</t>
  </si>
  <si>
    <t>762512811</t>
  </si>
  <si>
    <t>Demontáž podlahové konstrukce podkladové roštu podkladového</t>
  </si>
  <si>
    <t>-134632134</t>
  </si>
  <si>
    <t>https://podminky.urs.cz/item/CS_URS_2024_02/762512811</t>
  </si>
  <si>
    <t>1,51*3+3,5*6+1*3+1,13*3+1,8*3</t>
  </si>
  <si>
    <t>1,4*8+1,6*5+1,545*5+1,05*3</t>
  </si>
  <si>
    <t>84</t>
  </si>
  <si>
    <t>762526110</t>
  </si>
  <si>
    <t>Položení podlah položení polštářů pod podlahy osové vzdálenosti do 65 cm</t>
  </si>
  <si>
    <t>698492049</t>
  </si>
  <si>
    <t>https://podminky.urs.cz/item/CS_URS_2024_02/762526110</t>
  </si>
  <si>
    <t>1*3+4*3</t>
  </si>
  <si>
    <t>85</t>
  </si>
  <si>
    <t>60511125</t>
  </si>
  <si>
    <t>řezivo stavební fošny prismované středové š do 160mm dl 2-5m</t>
  </si>
  <si>
    <t>-539492634</t>
  </si>
  <si>
    <t>tes2*0,05*0,2*1,1</t>
  </si>
  <si>
    <t>86</t>
  </si>
  <si>
    <t>762595001</t>
  </si>
  <si>
    <t>Spojovací prostředky podlah a podkladových konstrukcí hřebíky, vruty</t>
  </si>
  <si>
    <t>1872505458</t>
  </si>
  <si>
    <t>https://podminky.urs.cz/item/CS_URS_2024_02/762595001</t>
  </si>
  <si>
    <t>87</t>
  </si>
  <si>
    <t>998762121</t>
  </si>
  <si>
    <t>Přesun hmot pro konstrukce tesařské stanovený z hmotnosti přesunovaného materiálu vodorovná dopravní vzdálenost do 50 m ruční (bez užití mechanizace) v objektech výšky do 6 m</t>
  </si>
  <si>
    <t>-370872056</t>
  </si>
  <si>
    <t>https://podminky.urs.cz/item/CS_URS_2024_02/998762121</t>
  </si>
  <si>
    <t>763</t>
  </si>
  <si>
    <t>Konstrukce suché výstavby</t>
  </si>
  <si>
    <t>88</t>
  </si>
  <si>
    <t>763111717</t>
  </si>
  <si>
    <t>Příčka ze sádrokartonových desek ostatní konstrukce a práce na příčkách ze sádrokartonových desek základní penetrační nátěr (oboustranný)</t>
  </si>
  <si>
    <t>843851901</t>
  </si>
  <si>
    <t>https://podminky.urs.cz/item/CS_URS_2024_02/763111717</t>
  </si>
  <si>
    <t>5,115*4,2</t>
  </si>
  <si>
    <t>89</t>
  </si>
  <si>
    <t>763111719</t>
  </si>
  <si>
    <t>Příčka ze sádrokartonových desek ostatní konstrukce a práce na příčkách ze sádrokartonových desek úprava styku příčky a podhledu (oboustranně) akrylátovým tmelem</t>
  </si>
  <si>
    <t>-357463880</t>
  </si>
  <si>
    <t>https://podminky.urs.cz/item/CS_URS_2024_02/763111719</t>
  </si>
  <si>
    <t>5,115</t>
  </si>
  <si>
    <t>90</t>
  </si>
  <si>
    <t>763111R0719</t>
  </si>
  <si>
    <t>Příčka ze sádrokartonových desek ostatní konstrukce a práce na příčkách ze sádrokartonových desek úprava styku příčky a stávající stěny (oboustranně) akrylátovým tmelem</t>
  </si>
  <si>
    <t>-1845905297</t>
  </si>
  <si>
    <t>4,2</t>
  </si>
  <si>
    <t>91</t>
  </si>
  <si>
    <t>763111R0621</t>
  </si>
  <si>
    <t>Příčka ze sádrokartonových desek montáž desek na nosnou konstrukci tl. 12,5 mm</t>
  </si>
  <si>
    <t>1821839152</t>
  </si>
  <si>
    <t>5,095*4,2</t>
  </si>
  <si>
    <t>92</t>
  </si>
  <si>
    <t>59030021</t>
  </si>
  <si>
    <t>deska SDK A tl 12,5mm</t>
  </si>
  <si>
    <t>-1245077882</t>
  </si>
  <si>
    <t>sdk1*1,1</t>
  </si>
  <si>
    <t>93</t>
  </si>
  <si>
    <t>763111R0771</t>
  </si>
  <si>
    <t>přebroušení SDK příček</t>
  </si>
  <si>
    <t>2008296617</t>
  </si>
  <si>
    <t>per1*0,5</t>
  </si>
  <si>
    <t>763431011</t>
  </si>
  <si>
    <t>Montáž podhledu minerálního včetně zavěšeného roštu polozapuštěného s panely vyjímatelnými, velikosti panelů do 0,36 m2</t>
  </si>
  <si>
    <t>-1832208693</t>
  </si>
  <si>
    <t>https://podminky.urs.cz/item/CS_URS_2024_02/763431011</t>
  </si>
  <si>
    <t>43,76</t>
  </si>
  <si>
    <t>63126R0360</t>
  </si>
  <si>
    <t xml:space="preserve">čtvercové kazety z minerální vaty tl. 15 mm 600 x 600 mm, spodní strana  pokryta bíkou akustickou fólií - tech. parametry viz. TZ</t>
  </si>
  <si>
    <t>1833889508</t>
  </si>
  <si>
    <t>43,76*1,1</t>
  </si>
  <si>
    <t>763431803</t>
  </si>
  <si>
    <t>Demontáž podhledu minerálního na zavěšeném na roštu skrytém</t>
  </si>
  <si>
    <t>-546759169</t>
  </si>
  <si>
    <t>https://podminky.urs.cz/item/CS_URS_2024_02/763431803</t>
  </si>
  <si>
    <t>97</t>
  </si>
  <si>
    <t>998763331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</si>
  <si>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do 6 m</t>
  </si>
  <si>
    <t>1692223574</t>
  </si>
  <si>
    <t>https://podminky.urs.cz/item/CS_URS_2024_02/998763331</t>
  </si>
  <si>
    <t>766</t>
  </si>
  <si>
    <t>Konstrukce truhlářské</t>
  </si>
  <si>
    <t>98</t>
  </si>
  <si>
    <t>766111820</t>
  </si>
  <si>
    <t>Demontáž dřevěných stěn plných</t>
  </si>
  <si>
    <t>500208162</t>
  </si>
  <si>
    <t>https://podminky.urs.cz/item/CS_URS_2024_02/766111820</t>
  </si>
  <si>
    <t>(3,5+5)*1,2+(0,37+1,96)*4,06</t>
  </si>
  <si>
    <t>99</t>
  </si>
  <si>
    <t>766112R0820</t>
  </si>
  <si>
    <t>šetrná demontáž dřevěných stěn zasklených - z několika montážních dílů</t>
  </si>
  <si>
    <t>-1219566530</t>
  </si>
  <si>
    <t>3,7*3,45</t>
  </si>
  <si>
    <t>100</t>
  </si>
  <si>
    <t>766112R201</t>
  </si>
  <si>
    <t>kompletní uložení dřevěné stěny dle pokynů investora</t>
  </si>
  <si>
    <t>-522878458</t>
  </si>
  <si>
    <t>101</t>
  </si>
  <si>
    <t>766123R0520</t>
  </si>
  <si>
    <t xml:space="preserve">kompletní doplnění chybějícího dílu do stáv. prosklenné stěny m.č. 131 s použitím a úpravou stávajících montážních dílů odstraňované prosklenné stěny </t>
  </si>
  <si>
    <t>-331133719</t>
  </si>
  <si>
    <t>102</t>
  </si>
  <si>
    <t>766660001</t>
  </si>
  <si>
    <t>Montáž dveřních křídel dřevěných nebo plastových otevíravých do ocelové zárubně povrchově upravených jednokřídlových, šířky do 800 mm</t>
  </si>
  <si>
    <t>687741433</t>
  </si>
  <si>
    <t>https://podminky.urs.cz/item/CS_URS_2024_02/766660001</t>
  </si>
  <si>
    <t>103</t>
  </si>
  <si>
    <t>61162086</t>
  </si>
  <si>
    <t>dveře jednokřídlé dřevotřískové povrch laminátový plné 800x1970-2100mm</t>
  </si>
  <si>
    <t>-1270990479</t>
  </si>
  <si>
    <t>104</t>
  </si>
  <si>
    <t>766660011</t>
  </si>
  <si>
    <t>Montáž dveřních křídel dřevěných nebo plastových otevíravých do ocelové zárubně povrchově upravených dvoukřídlových, šířky do 1450 mm</t>
  </si>
  <si>
    <t>-971544476</t>
  </si>
  <si>
    <t>https://podminky.urs.cz/item/CS_URS_2024_02/766660011</t>
  </si>
  <si>
    <t>105</t>
  </si>
  <si>
    <t>61162115</t>
  </si>
  <si>
    <t>dveře dvoukřídlé dřevotřískové povrch laminátový plné 1450x1970-2100mm</t>
  </si>
  <si>
    <t>34778061</t>
  </si>
  <si>
    <t>106</t>
  </si>
  <si>
    <t>766660021</t>
  </si>
  <si>
    <t>Montáž dveřních křídel dřevěných nebo plastových otevíravých do ocelové zárubně protipožárních jednokřídlových, šířky do 800 mm</t>
  </si>
  <si>
    <t>-1467160917</t>
  </si>
  <si>
    <t>https://podminky.urs.cz/item/CS_URS_2024_02/766660021</t>
  </si>
  <si>
    <t>107</t>
  </si>
  <si>
    <t>766660022</t>
  </si>
  <si>
    <t>Montáž dveřních křídel dřevěných nebo plastových otevíravých do ocelové zárubně protipožárních jednokřídlových, šířky přes 800 mm</t>
  </si>
  <si>
    <t>-132605589</t>
  </si>
  <si>
    <t>https://podminky.urs.cz/item/CS_URS_2024_02/766660022</t>
  </si>
  <si>
    <t>108</t>
  </si>
  <si>
    <t>61162R0098</t>
  </si>
  <si>
    <t>dveře jednokřídlé dřevotřískové protipožární pož. odolnost EW 30DP3-C ozn. 05/D povrch laminátový plné 800x1970-2100mm</t>
  </si>
  <si>
    <t>-2124977509</t>
  </si>
  <si>
    <t>109</t>
  </si>
  <si>
    <t>61165R0314</t>
  </si>
  <si>
    <t>dveře jednokřídlé dřevotřískové protipožární pož. odolnost EW 30DP3-C ozn. 04/D povrch laminátový plné 900x1970-2100mm</t>
  </si>
  <si>
    <t>1929546494</t>
  </si>
  <si>
    <t>110</t>
  </si>
  <si>
    <t>766660717</t>
  </si>
  <si>
    <t>Montáž dveřních doplňků samozavírače na zárubeň ocelovou</t>
  </si>
  <si>
    <t>-1542749233</t>
  </si>
  <si>
    <t>https://podminky.urs.cz/item/CS_URS_2024_02/766660717</t>
  </si>
  <si>
    <t>111</t>
  </si>
  <si>
    <t>54917250</t>
  </si>
  <si>
    <t>samozavírač dveří hydraulický</t>
  </si>
  <si>
    <t>1142264082</t>
  </si>
  <si>
    <t>112</t>
  </si>
  <si>
    <t>766660729</t>
  </si>
  <si>
    <t>Montáž dveřních doplňků dveřního kování interiérového štítku s klikou</t>
  </si>
  <si>
    <t>64542246</t>
  </si>
  <si>
    <t>https://podminky.urs.cz/item/CS_URS_2024_02/766660729</t>
  </si>
  <si>
    <t>113</t>
  </si>
  <si>
    <t>54914R0123</t>
  </si>
  <si>
    <t>kovánídveří štítek + klika/klika broušený nerez</t>
  </si>
  <si>
    <t>-1421713615</t>
  </si>
  <si>
    <t>114</t>
  </si>
  <si>
    <t>766660731</t>
  </si>
  <si>
    <t>Montáž dveřních doplňků dveřního kování bezpečnostního zámku</t>
  </si>
  <si>
    <t>1481943037</t>
  </si>
  <si>
    <t>https://podminky.urs.cz/item/CS_URS_2024_02/766660731</t>
  </si>
  <si>
    <t>115</t>
  </si>
  <si>
    <t>54924R0010</t>
  </si>
  <si>
    <t>zámek s bezpečnostní vložkou</t>
  </si>
  <si>
    <t>2118432308</t>
  </si>
  <si>
    <t>116</t>
  </si>
  <si>
    <t>766660R0711</t>
  </si>
  <si>
    <t>překování dveřního křídla - pantů dle stávajících zárubní</t>
  </si>
  <si>
    <t>-526775801</t>
  </si>
  <si>
    <t>117</t>
  </si>
  <si>
    <t>54932R0008</t>
  </si>
  <si>
    <t xml:space="preserve">závěs dveřní </t>
  </si>
  <si>
    <t>-1160928375</t>
  </si>
  <si>
    <t>6*3</t>
  </si>
  <si>
    <t>118</t>
  </si>
  <si>
    <t>766661R0845</t>
  </si>
  <si>
    <t>Demontáž dveřních kování - pantů ze zárubně</t>
  </si>
  <si>
    <t>-14303997</t>
  </si>
  <si>
    <t>119</t>
  </si>
  <si>
    <t>766691914</t>
  </si>
  <si>
    <t>Ostatní práce vyvěšení nebo zavěšení křídel dřevěných dveřních, plochy do 2 m2</t>
  </si>
  <si>
    <t>-1188565755</t>
  </si>
  <si>
    <t>https://podminky.urs.cz/item/CS_URS_2024_02/766691914</t>
  </si>
  <si>
    <t>1+1</t>
  </si>
  <si>
    <t>120</t>
  </si>
  <si>
    <t>766691R0915</t>
  </si>
  <si>
    <t>šetrné vyvěšení masivních křídel celodřevěných dveřních, plochy přes 2 m2</t>
  </si>
  <si>
    <t>-1433874147</t>
  </si>
  <si>
    <t>121</t>
  </si>
  <si>
    <t>766691R09151</t>
  </si>
  <si>
    <t>šetrná zpětná montáž masivních křídel celodřevěných dveřních, plochy přes 2 m2</t>
  </si>
  <si>
    <t>-256839407</t>
  </si>
  <si>
    <t>122</t>
  </si>
  <si>
    <t>766691R0916</t>
  </si>
  <si>
    <t>šetrná demontáž elkové obložkové zárubně přes 2 m2</t>
  </si>
  <si>
    <t>-1421487297</t>
  </si>
  <si>
    <t>123</t>
  </si>
  <si>
    <t>766691R09161</t>
  </si>
  <si>
    <t>šetrná zpětná montáž elkové obložkové zárubně přes 2 m2 do nové pozice</t>
  </si>
  <si>
    <t>164582276</t>
  </si>
  <si>
    <t>124</t>
  </si>
  <si>
    <t>766691R920</t>
  </si>
  <si>
    <t>uložení dveří a zárubní na bezpečném místě se zajištěním proti poškození</t>
  </si>
  <si>
    <t>-1400597860</t>
  </si>
  <si>
    <t>125</t>
  </si>
  <si>
    <t>766998R201</t>
  </si>
  <si>
    <t>kompletní oprava (repase) stáv. dřevěných dveří 900 x 1970 mm s nadsvětlíkem + zárubeň vč. nového lazurovacího nátěru viz. poznámka 4 D+M</t>
  </si>
  <si>
    <t>-927641611</t>
  </si>
  <si>
    <t>126</t>
  </si>
  <si>
    <t>766998R202</t>
  </si>
  <si>
    <t>kompletní oprava (repase) stáv. dřevěného okna 600 x 600 mm + rám vč. nového lazurovacího nátěru viz. poznámka 5 D+M</t>
  </si>
  <si>
    <t>1682240136</t>
  </si>
  <si>
    <t>127</t>
  </si>
  <si>
    <t>998766121</t>
  </si>
  <si>
    <t>Přesun hmot pro konstrukce truhlářské stanovený z hmotnosti přesunovaného materiálu vodorovná dopravní vzdálenost do 50 m ruční (bez užití mechanizace) v objektech výšky do 6 m</t>
  </si>
  <si>
    <t>-1918102775</t>
  </si>
  <si>
    <t>https://podminky.urs.cz/item/CS_URS_2024_02/998766121</t>
  </si>
  <si>
    <t>771</t>
  </si>
  <si>
    <t>Podlahy z dlaždic</t>
  </si>
  <si>
    <t>128</t>
  </si>
  <si>
    <t>771111011</t>
  </si>
  <si>
    <t>Příprava podkladu před provedením dlažby vysátí podlah</t>
  </si>
  <si>
    <t>485549916</t>
  </si>
  <si>
    <t>https://podminky.urs.cz/item/CS_URS_2024_02/771111011</t>
  </si>
  <si>
    <t>129</t>
  </si>
  <si>
    <t>771121011</t>
  </si>
  <si>
    <t>Příprava podkladu před provedením dlažby nátěr penetrační na podlahu</t>
  </si>
  <si>
    <t>-133181643</t>
  </si>
  <si>
    <t>https://podminky.urs.cz/item/CS_URS_2024_02/771121011</t>
  </si>
  <si>
    <t>130</t>
  </si>
  <si>
    <t>771161021</t>
  </si>
  <si>
    <t>Příprava podkladu před provedením dlažby montáž profilu ukončujícího profilu pro plynulý přechod (dlažba-koberec apod.)</t>
  </si>
  <si>
    <t>-310786380</t>
  </si>
  <si>
    <t>https://podminky.urs.cz/item/CS_URS_2024_02/771161021</t>
  </si>
  <si>
    <t>131</t>
  </si>
  <si>
    <t>55343119</t>
  </si>
  <si>
    <t>profil přechodový Al narážecí 40mm dub, buk, javor, třešeň</t>
  </si>
  <si>
    <t>2071927052</t>
  </si>
  <si>
    <t>0,9*1,1</t>
  </si>
  <si>
    <t>132</t>
  </si>
  <si>
    <t>771474113</t>
  </si>
  <si>
    <t>Montáž soklů z dlaždic keramických lepených cementovým flexibilním lepidlem rovných, výšky přes 90 do 120 mm</t>
  </si>
  <si>
    <t>-39708549</t>
  </si>
  <si>
    <t>https://podminky.urs.cz/item/CS_URS_2024_02/771474113</t>
  </si>
  <si>
    <t>5,094+5,115</t>
  </si>
  <si>
    <t>2,66+0,3+1,3+7,47*2+1,5*2</t>
  </si>
  <si>
    <t>"oprava stávajících soklů - doplnění"</t>
  </si>
  <si>
    <t>1,185*2</t>
  </si>
  <si>
    <t>1,645*2+0,94*2+0,79*2+0,5*2+0,6*2+1,13*2</t>
  </si>
  <si>
    <t>133</t>
  </si>
  <si>
    <t>59761175</t>
  </si>
  <si>
    <t>sokl keramický dle stávajících soklů</t>
  </si>
  <si>
    <t>-177085328</t>
  </si>
  <si>
    <t>dl4_1*1,1</t>
  </si>
  <si>
    <t>134</t>
  </si>
  <si>
    <t>771574414</t>
  </si>
  <si>
    <t>Montáž podlah z dlaždic keramických lepených cementovým flexibilním lepidlem hladkých, tloušťky do 10 mm přes 4 do 6 ks/m2</t>
  </si>
  <si>
    <t>-1218348537</t>
  </si>
  <si>
    <t>https://podminky.urs.cz/item/CS_URS_2024_02/771574414</t>
  </si>
  <si>
    <t>135</t>
  </si>
  <si>
    <t>59761117</t>
  </si>
  <si>
    <t>dlažba keramická slinutá mrazuvzdorná R9 povrch hladký/matný tl do 10mm přes 4 do 6ks/m2</t>
  </si>
  <si>
    <t>1428063437</t>
  </si>
  <si>
    <t>dl7_1*1,15</t>
  </si>
  <si>
    <t>136</t>
  </si>
  <si>
    <t>771574416</t>
  </si>
  <si>
    <t>Montáž podlah z dlaždic keramických lepených cementovým flexibilním lepidlem hladkých, tloušťky do 10 mm přes 9 do 12 ks/m2</t>
  </si>
  <si>
    <t>-998689715</t>
  </si>
  <si>
    <t>https://podminky.urs.cz/item/CS_URS_2024_02/771574416</t>
  </si>
  <si>
    <t>dl52_1</t>
  </si>
  <si>
    <t>(27,52+9,64+18,23+21,21)*0,93</t>
  </si>
  <si>
    <t>137</t>
  </si>
  <si>
    <t>59761R0121</t>
  </si>
  <si>
    <t>dlažba keramická - dle dlažby stávající</t>
  </si>
  <si>
    <t>1202907477</t>
  </si>
  <si>
    <t>dl6_1*1,1</t>
  </si>
  <si>
    <t>138</t>
  </si>
  <si>
    <t>771577R0211</t>
  </si>
  <si>
    <t>Montáž podlah z dlaždic keramických lepených cementovým flexibilním lepidlem Příplatek k cenám za plochu do 5 m2 jednotlivě</t>
  </si>
  <si>
    <t>-922419770</t>
  </si>
  <si>
    <t>139</t>
  </si>
  <si>
    <t>771591112</t>
  </si>
  <si>
    <t>Izolace podlahy pod dlažbu nátěrem nebo stěrkou ve dvou vrstvách</t>
  </si>
  <si>
    <t>-703308021</t>
  </si>
  <si>
    <t>https://podminky.urs.cz/item/CS_URS_2024_02/771591112</t>
  </si>
  <si>
    <t>140</t>
  </si>
  <si>
    <t>771592R011</t>
  </si>
  <si>
    <t>Čištění vnitřních ploch před položením dlažby podlah nebo schodišť chemickými prostředky - odmaštění dlažby D+M</t>
  </si>
  <si>
    <t>287746</t>
  </si>
  <si>
    <t>141</t>
  </si>
  <si>
    <t>781592R011</t>
  </si>
  <si>
    <t>Čištění vnitřních ploch před položením keramických obkladů chemickými prostředky - odmaštění obkladů D+M</t>
  </si>
  <si>
    <t>-43214401</t>
  </si>
  <si>
    <t>142</t>
  </si>
  <si>
    <t>998771121</t>
  </si>
  <si>
    <t>Přesun hmot pro podlahy z dlaždic stanovený z hmotnosti přesunovaného materiálu vodorovná dopravní vzdálenost do 50 m ruční (bez užití mechanizace) v objektech výšky do 6 m</t>
  </si>
  <si>
    <t>-1627599160</t>
  </si>
  <si>
    <t>https://podminky.urs.cz/item/CS_URS_2024_02/998771121</t>
  </si>
  <si>
    <t>776</t>
  </si>
  <si>
    <t>Podlahy povlakové</t>
  </si>
  <si>
    <t>143</t>
  </si>
  <si>
    <t>776991R0821</t>
  </si>
  <si>
    <t>Ostatní práce odstranění lepidla ručně z podlah - z mramorové dlažby</t>
  </si>
  <si>
    <t>-1555059816</t>
  </si>
  <si>
    <t>144</t>
  </si>
  <si>
    <t>776998R201</t>
  </si>
  <si>
    <t>kompletní vyzkoušení a určení odstraňovače lepidel a chemických látek</t>
  </si>
  <si>
    <t>-2079369057</t>
  </si>
  <si>
    <t>781</t>
  </si>
  <si>
    <t>Dokončovací práce - obklady</t>
  </si>
  <si>
    <t>145</t>
  </si>
  <si>
    <t>781121011</t>
  </si>
  <si>
    <t>Příprava podkladu před provedením obkladu nátěr penetrační na stěnu</t>
  </si>
  <si>
    <t>-1256873602</t>
  </si>
  <si>
    <t>https://podminky.urs.cz/item/CS_URS_2024_02/781121011</t>
  </si>
  <si>
    <t>-obkl22</t>
  </si>
  <si>
    <t>146</t>
  </si>
  <si>
    <t>781131112</t>
  </si>
  <si>
    <t>Izolace stěny pod obklad izolace nátěrem nebo stěrkou ve dvou vrstvách</t>
  </si>
  <si>
    <t>1219354635</t>
  </si>
  <si>
    <t>https://podminky.urs.cz/item/CS_URS_2024_02/781131112</t>
  </si>
  <si>
    <t>(4*4+0,15*2)*0,2</t>
  </si>
  <si>
    <t>147</t>
  </si>
  <si>
    <t>781131241</t>
  </si>
  <si>
    <t>Izolace stěny pod obklad izolace těsnícími izolačními pásy vnitřní kout</t>
  </si>
  <si>
    <t>-1045696942</t>
  </si>
  <si>
    <t>https://podminky.urs.cz/item/CS_URS_2024_02/781131241</t>
  </si>
  <si>
    <t>148</t>
  </si>
  <si>
    <t>781131242</t>
  </si>
  <si>
    <t>Izolace stěny pod obklad izolace těsnícími izolačními pásy vnější roh</t>
  </si>
  <si>
    <t>-1604375144</t>
  </si>
  <si>
    <t>https://podminky.urs.cz/item/CS_URS_2024_02/781131242</t>
  </si>
  <si>
    <t>149</t>
  </si>
  <si>
    <t>781131264</t>
  </si>
  <si>
    <t>Izolace stěny pod obklad izolace těsnícími izolačními pásy mezi podlahou a stěnu</t>
  </si>
  <si>
    <t>-23736796</t>
  </si>
  <si>
    <t>https://podminky.urs.cz/item/CS_URS_2024_02/781131264</t>
  </si>
  <si>
    <t>4*4+0,15*2</t>
  </si>
  <si>
    <t>150</t>
  </si>
  <si>
    <t>781151031</t>
  </si>
  <si>
    <t>Příprava podkladu před provedením obkladu celoplošné vyrovnání podkladu stěrkou, tloušťky 3 mm</t>
  </si>
  <si>
    <t>724003201</t>
  </si>
  <si>
    <t>https://podminky.urs.cz/item/CS_URS_2024_02/781151031</t>
  </si>
  <si>
    <t>151</t>
  </si>
  <si>
    <t>781151041</t>
  </si>
  <si>
    <t>Příprava podkladu před provedením obkladu celoplošné vyrovnání podkladu příplatek za každý další 1 mm tloušťky přes 3 mm</t>
  </si>
  <si>
    <t>-433238479</t>
  </si>
  <si>
    <t>https://podminky.urs.cz/item/CS_URS_2024_02/781151041</t>
  </si>
  <si>
    <t>obkl21_1*2</t>
  </si>
  <si>
    <t>obkl23_1*2</t>
  </si>
  <si>
    <t>152</t>
  </si>
  <si>
    <t>781472218</t>
  </si>
  <si>
    <t>Montáž keramických obkladů stěn lepených cementovým flexibilním lepidlem hladkých přes 19 do 22 ks/m2</t>
  </si>
  <si>
    <t>129297677</t>
  </si>
  <si>
    <t>https://podminky.urs.cz/item/CS_URS_2024_02/781472218</t>
  </si>
  <si>
    <t>(0,8*4+1,69*4+2,68*2+2,895*2+1,13*3+1,4*2+0,6*2)*2*0,15</t>
  </si>
  <si>
    <t>(1,225*2+3,425*2)*2*0,15</t>
  </si>
  <si>
    <t>(1,625*4+1,4*2+1*2+1,1*2+1,116*2)*2*0,15</t>
  </si>
  <si>
    <t>(0,955*4+1,975*2+1,5*2)*2*0,15</t>
  </si>
  <si>
    <t>(1,285*2+1,8*2+0,6*2+0,15+1,095)*1,5*0,15</t>
  </si>
  <si>
    <t>1,235*4,6</t>
  </si>
  <si>
    <t>obkl25</t>
  </si>
  <si>
    <t>(9,03+0,79*2+1,645*2+1,185*2+0,8*3+2,25+0,455*2)*4,6</t>
  </si>
  <si>
    <t>(3,945+3,755+0,8*2+6,12+5,9+5,865+6,675*2)*4,6</t>
  </si>
  <si>
    <t>(1,26*2+0,74*2+1,275*4)*1,5*0,15</t>
  </si>
  <si>
    <t>(1,37*4+0,89*2+1,02*2)*2*0,15</t>
  </si>
  <si>
    <t>(1,37*2+0,97*2)*0,5</t>
  </si>
  <si>
    <t>4*2,1*4+4*0,15*2+2,1*0,15*2</t>
  </si>
  <si>
    <t>153</t>
  </si>
  <si>
    <t>59761R0709</t>
  </si>
  <si>
    <t>obklad keramický dle obkladu stávajícího</t>
  </si>
  <si>
    <t>-1287630556</t>
  </si>
  <si>
    <t>obkl2_1*1,1</t>
  </si>
  <si>
    <t>-obkl22*1,1</t>
  </si>
  <si>
    <t>obkl22*1,1</t>
  </si>
  <si>
    <t>154</t>
  </si>
  <si>
    <t>781472291</t>
  </si>
  <si>
    <t>Montáž keramických obkladů stěn lepených cementovým flexibilním lepidlem Příplatek k cenám za plochu do 10 m2 jednotlivě</t>
  </si>
  <si>
    <t>62034553</t>
  </si>
  <si>
    <t>https://podminky.urs.cz/item/CS_URS_2024_02/781472291</t>
  </si>
  <si>
    <t>155</t>
  </si>
  <si>
    <t>781492211</t>
  </si>
  <si>
    <t>Obklad - dokončující práce montáž profilu lepeného flexibilním cementovým lepidlem rohového</t>
  </si>
  <si>
    <t>-724261796</t>
  </si>
  <si>
    <t>https://podminky.urs.cz/item/CS_URS_2024_02/781492211</t>
  </si>
  <si>
    <t>4,6*(18+15)</t>
  </si>
  <si>
    <t>4*2*2+2,1*2*2</t>
  </si>
  <si>
    <t>156</t>
  </si>
  <si>
    <t>28342R0005</t>
  </si>
  <si>
    <t xml:space="preserve">lišta ukončovací z PVC </t>
  </si>
  <si>
    <t>369045959</t>
  </si>
  <si>
    <t>li1_1*1,05</t>
  </si>
  <si>
    <t>157</t>
  </si>
  <si>
    <t>781495117</t>
  </si>
  <si>
    <t>Obklad - dokončující práce ostatní práce spárování akrylem</t>
  </si>
  <si>
    <t>2060874710</t>
  </si>
  <si>
    <t>https://podminky.urs.cz/item/CS_URS_2024_02/781495117</t>
  </si>
  <si>
    <t>1,325*2+2,1*2</t>
  </si>
  <si>
    <t>2,1*2*2</t>
  </si>
  <si>
    <t>158</t>
  </si>
  <si>
    <t>998781121</t>
  </si>
  <si>
    <t>Přesun hmot pro obklady keramické stanovený z hmotnosti přesunovaného materiálu vodorovná dopravní vzdálenost do 50 m ruční (bez užití mechanizace) v objektech výšky do 6 m</t>
  </si>
  <si>
    <t>1755077784</t>
  </si>
  <si>
    <t>https://podminky.urs.cz/item/CS_URS_2024_02/998781121</t>
  </si>
  <si>
    <t>783</t>
  </si>
  <si>
    <t>Dokončovací práce - nátěry</t>
  </si>
  <si>
    <t>159</t>
  </si>
  <si>
    <t>783301313</t>
  </si>
  <si>
    <t>Příprava podkladu zámečnických konstrukcí před provedením nátěru odmaštění odmašťovačem ředidlovým</t>
  </si>
  <si>
    <t>-1865594842</t>
  </si>
  <si>
    <t>https://podminky.urs.cz/item/CS_URS_2024_02/783301313</t>
  </si>
  <si>
    <t>160</t>
  </si>
  <si>
    <t>783306805</t>
  </si>
  <si>
    <t>Odstranění nátěrů ze zámečnických konstrukcí opálením s obroušením</t>
  </si>
  <si>
    <t>1549021328</t>
  </si>
  <si>
    <t>https://podminky.urs.cz/item/CS_URS_2024_02/783306805</t>
  </si>
  <si>
    <t>161</t>
  </si>
  <si>
    <t>783314201</t>
  </si>
  <si>
    <t>Základní antikorozní nátěr zámečnických konstrukcí jednonásobný syntetický standardní</t>
  </si>
  <si>
    <t>1369852108</t>
  </si>
  <si>
    <t>https://podminky.urs.cz/item/CS_URS_2024_02/783314201</t>
  </si>
  <si>
    <t>0,196*1,1*8</t>
  </si>
  <si>
    <t>162</t>
  </si>
  <si>
    <t>783334R0201</t>
  </si>
  <si>
    <t xml:space="preserve">Základní reaktivní nátěr zámečnických konstrukcí </t>
  </si>
  <si>
    <t>-1187229572</t>
  </si>
  <si>
    <t>(0,9+2*2)*(0,15+0,05*2)</t>
  </si>
  <si>
    <t>(0,8+2*2)*(0,15+0,05*2)*2</t>
  </si>
  <si>
    <t>(1,45+2*2)*(0,15+0,05*2)</t>
  </si>
  <si>
    <t>163</t>
  </si>
  <si>
    <t>783337R0101</t>
  </si>
  <si>
    <t>vrchní krycí nátěr (email) zámečnických konstrukcí na bázi alkydové pryskyřice</t>
  </si>
  <si>
    <t>883792319</t>
  </si>
  <si>
    <t>164</t>
  </si>
  <si>
    <t>783823131</t>
  </si>
  <si>
    <t>Penetrační nátěr omítek hladkých omítek hladkých, zrnitých tenkovrstvých nebo štukových stupně členitosti 1 a 2 akrylátový</t>
  </si>
  <si>
    <t>-1098779898</t>
  </si>
  <si>
    <t>https://podminky.urs.cz/item/CS_URS_2024_02/783823131</t>
  </si>
  <si>
    <t>165</t>
  </si>
  <si>
    <t>783827121</t>
  </si>
  <si>
    <t>Krycí (ochranný ) nátěr omítek jednonásobný hladkých omítek hladkých, zrnitých tenkovrstvých nebo štukových stupně členitosti 1 a 2 akrylátový</t>
  </si>
  <si>
    <t>1683930221</t>
  </si>
  <si>
    <t>https://podminky.urs.cz/item/CS_URS_2024_02/783827121</t>
  </si>
  <si>
    <t>784</t>
  </si>
  <si>
    <t>Dokončovací práce - malby a tapety</t>
  </si>
  <si>
    <t>166</t>
  </si>
  <si>
    <t>784181R0123</t>
  </si>
  <si>
    <t>Penetrace podkladu jednonásobná akrylátová pro SDK D+M</t>
  </si>
  <si>
    <t>-39343949</t>
  </si>
  <si>
    <t>sdk11*2</t>
  </si>
  <si>
    <t>167</t>
  </si>
  <si>
    <t>784181R01231</t>
  </si>
  <si>
    <t>Penetrace podkladu jednonásobná hloubková bezbarvá v místnostech výšky přes 3,80 do 5,00 m</t>
  </si>
  <si>
    <t>-1549742455</t>
  </si>
  <si>
    <t>om6*0,3</t>
  </si>
  <si>
    <t>om7*0,3</t>
  </si>
  <si>
    <t>mal2_1</t>
  </si>
  <si>
    <t>168</t>
  </si>
  <si>
    <t>784211103</t>
  </si>
  <si>
    <t>Malby z malířských směsí oděruvzdorných za mokra dvojnásobné, bílé za mokra oděruvzdorné výborně v místnostech výšky přes 3,80 do 5,00 m</t>
  </si>
  <si>
    <t>-1265176888</t>
  </si>
  <si>
    <t>https://podminky.urs.cz/item/CS_URS_2024_02/784211103</t>
  </si>
  <si>
    <t>169</t>
  </si>
  <si>
    <t>784211R0103</t>
  </si>
  <si>
    <t>Malby z malířských směsí pro SDK dvojnásobné, bílé oděruvzdorné výborně D+M</t>
  </si>
  <si>
    <t>-462738133</t>
  </si>
  <si>
    <t>ALFA-36902 - D.1.4. - elektroinstalace ( silnoproudy a slaboproudy )</t>
  </si>
  <si>
    <t>Soupis:</t>
  </si>
  <si>
    <t>01 - silnoproudá elektrotechnika</t>
  </si>
  <si>
    <t>Bohumír Holec</t>
  </si>
  <si>
    <t>Rozpočet a výkaz výměr zpracován v SW ASTRA Zlín - rozpočtování v oboru elektro, aktuální cenová úroveň (2024). Import do KROS4.</t>
  </si>
  <si>
    <t>D1 - Silnoproudá elektrotechnika</t>
  </si>
  <si>
    <t xml:space="preserve">    D2 - Rozvaděče</t>
  </si>
  <si>
    <t xml:space="preserve">      D3 - Specifikace dodávky RE</t>
  </si>
  <si>
    <t xml:space="preserve">      D4 - Specifikace dodávky R1,0</t>
  </si>
  <si>
    <t xml:space="preserve">      D5 - Specifikace dodávky R2,0</t>
  </si>
  <si>
    <t xml:space="preserve">      D6 - Specifikace dodávky RM1</t>
  </si>
  <si>
    <t xml:space="preserve">      D7 - Specifikace dodávky RM2</t>
  </si>
  <si>
    <t xml:space="preserve">      D8 - Specifikace dodávky R1.1</t>
  </si>
  <si>
    <t xml:space="preserve">      D9 - Specifikace dodávky R2.1</t>
  </si>
  <si>
    <t xml:space="preserve">      D10 - Specifikace dodávky R3.1</t>
  </si>
  <si>
    <t xml:space="preserve">    D11 - Elektromontáže</t>
  </si>
  <si>
    <t xml:space="preserve">      D12 - Krabice a svorkovnice, trubky</t>
  </si>
  <si>
    <t xml:space="preserve">        D13 -  VODIČ JEDNOŽILOVÝ, IZOLACE PVC</t>
  </si>
  <si>
    <t xml:space="preserve">        D14 -  KABEL SILOVÝ,IZOLACE PVC BEZ VODIČE PE</t>
  </si>
  <si>
    <t xml:space="preserve">        D15 - STROJEK SPÍNAČE</t>
  </si>
  <si>
    <t xml:space="preserve">        D16 - KRYT SPÍNAČE BARVA BÍLÁ</t>
  </si>
  <si>
    <t xml:space="preserve">        D17 - BARVA BÍLÁ</t>
  </si>
  <si>
    <t xml:space="preserve">        D18 - SPÍNAČ BACO,25A, V KRYTU IP65</t>
  </si>
  <si>
    <t xml:space="preserve">        D19 - ZÁSUVKA DOMOVNÍ</t>
  </si>
  <si>
    <t xml:space="preserve">        D20 -  UKONČENÍ KABELŮ SMRŠŤOVACÍ ZÁKLOPKOU DO</t>
  </si>
  <si>
    <t xml:space="preserve">        D21 - SPOJKA 1kV PRO KABELY S PLASTOVOU IZOLACÍ</t>
  </si>
  <si>
    <t xml:space="preserve">        D22 - SVÍTIDLA</t>
  </si>
  <si>
    <t xml:space="preserve">      D23 - F_Rychlomontažní systém</t>
  </si>
  <si>
    <t xml:space="preserve">        D24 -  HODINOVE ZUCTOVACI SAZBY</t>
  </si>
  <si>
    <t xml:space="preserve">        D25 - POMOCNÉ PRÁCE, KOORDINACE POSTUPU PRACI</t>
  </si>
  <si>
    <t xml:space="preserve">        D26 - VYSEKANI KAPES VE ZDIVU</t>
  </si>
  <si>
    <t xml:space="preserve">        D27 - VYSEKANI RYH PRO VODICE V OMITCE STEN</t>
  </si>
  <si>
    <t xml:space="preserve">        D28 - OMITKA RYH MALTOU</t>
  </si>
  <si>
    <t xml:space="preserve">        D29 -  PROVEDENI REVIZNICH ZKOUSEK DLE ČSN 33 2000-6 ed.2</t>
  </si>
  <si>
    <t xml:space="preserve">    D30 - Ostatní náklady</t>
  </si>
  <si>
    <t>D1</t>
  </si>
  <si>
    <t>Silnoproudá elektrotechnika</t>
  </si>
  <si>
    <t>D2</t>
  </si>
  <si>
    <t>Rozvaděče</t>
  </si>
  <si>
    <t>D3</t>
  </si>
  <si>
    <t>Specifikace dodávky RE</t>
  </si>
  <si>
    <t>Pol1</t>
  </si>
  <si>
    <t>Rozvodnicová skříň, 1000x2000x400-IP40/P, vč. roštu a krytu pro zaplombování</t>
  </si>
  <si>
    <t>Ks</t>
  </si>
  <si>
    <t>Pol2</t>
  </si>
  <si>
    <t>Odpínač,, In 250 A, 3pól, přední přívod</t>
  </si>
  <si>
    <t>Pol3</t>
  </si>
  <si>
    <t>Napěťová spoušť, e AC 208 ÷ 277 V / DC 220 ÷ 250 V, šířka 21 mm,</t>
  </si>
  <si>
    <t>Pol4</t>
  </si>
  <si>
    <t>Měřící transformátor CLA1.2 100/5A, cejch EGD</t>
  </si>
  <si>
    <t>Pol5</t>
  </si>
  <si>
    <t>FP-25-T1-V/3 Svodič bleskových proudů, vhodné pro 3-fázový systém TN-C, instalace na vstupu do budovy, 75 kA (10/350)</t>
  </si>
  <si>
    <t>Pol6</t>
  </si>
  <si>
    <t>OPV10-3 Pojistkový odpínač</t>
  </si>
  <si>
    <t>Pol7</t>
  </si>
  <si>
    <t>PVA10 2A gG Pojistková vložka</t>
  </si>
  <si>
    <t>Pol8</t>
  </si>
  <si>
    <t>2B-1 Jistič</t>
  </si>
  <si>
    <t>Pol9</t>
  </si>
  <si>
    <t>20B-3 Jistič</t>
  </si>
  <si>
    <t>Pol10</t>
  </si>
  <si>
    <t>25B-3 Jistič</t>
  </si>
  <si>
    <t>Pol11</t>
  </si>
  <si>
    <t>25C-3 Jistič</t>
  </si>
  <si>
    <t>Pol12</t>
  </si>
  <si>
    <t>40B-3 Jistič</t>
  </si>
  <si>
    <t>Pol13</t>
  </si>
  <si>
    <t>63B-3 Jistič</t>
  </si>
  <si>
    <t>Pol14</t>
  </si>
  <si>
    <t>80B-3 Jistič</t>
  </si>
  <si>
    <t>Pol15</t>
  </si>
  <si>
    <t>100B-3 Jistič</t>
  </si>
  <si>
    <t>Pol16</t>
  </si>
  <si>
    <t>20-11-A230 Instalační stykač</t>
  </si>
  <si>
    <t>Pol17</t>
  </si>
  <si>
    <t>R 6 A Řadová svorka bílá</t>
  </si>
  <si>
    <t>Pol18</t>
  </si>
  <si>
    <t>RSA 16 A Řadová svorka bílá</t>
  </si>
  <si>
    <t>Pol19</t>
  </si>
  <si>
    <t>RSA 35 A Řadová svorka bílá</t>
  </si>
  <si>
    <t>Pol20</t>
  </si>
  <si>
    <t>vývodka do P42</t>
  </si>
  <si>
    <t>D4</t>
  </si>
  <si>
    <t>Specifikace dodávky R1,0</t>
  </si>
  <si>
    <t>Pol21</t>
  </si>
  <si>
    <t>R-Z-3S72DIN Rozvodnicová skříň</t>
  </si>
  <si>
    <t>Pol22</t>
  </si>
  <si>
    <t>3L-1000-16 Propojovací lišta</t>
  </si>
  <si>
    <t>Pol23</t>
  </si>
  <si>
    <t>63-3 Vypínač</t>
  </si>
  <si>
    <t>Pol24</t>
  </si>
  <si>
    <t>SP-275 V/4 svodič přepětí, vhodné pro 3-fázový systém TN-S, 160 kA (8/20)</t>
  </si>
  <si>
    <t>Pol25</t>
  </si>
  <si>
    <t>10C-1 Jistič</t>
  </si>
  <si>
    <t>Pol26</t>
  </si>
  <si>
    <t>20C-3 Jistič</t>
  </si>
  <si>
    <t>Pol27</t>
  </si>
  <si>
    <t>Pol28</t>
  </si>
  <si>
    <t>10C-1N-030AC Proudový chránič s nadproudovou ochranou</t>
  </si>
  <si>
    <t>Pol29</t>
  </si>
  <si>
    <t>16B-1N-030AC Proudový chránič s nadproudovou ochranou</t>
  </si>
  <si>
    <t>Pol30</t>
  </si>
  <si>
    <t>20-10-A230 Impulzní relé</t>
  </si>
  <si>
    <t>D5</t>
  </si>
  <si>
    <t>Specifikace dodávky R2,0</t>
  </si>
  <si>
    <t>Pol31</t>
  </si>
  <si>
    <t>RZB-Z-6S144DIN Rozvodnicová skříň</t>
  </si>
  <si>
    <t>Pol32</t>
  </si>
  <si>
    <t>Pol33</t>
  </si>
  <si>
    <t>16B-1 Jistič</t>
  </si>
  <si>
    <t>Pol34</t>
  </si>
  <si>
    <t>16B-3 Jistič</t>
  </si>
  <si>
    <t>Pol35</t>
  </si>
  <si>
    <t>Pol36</t>
  </si>
  <si>
    <t>10B-1N-030AC Proudový chránič s nadproudovou ochranou</t>
  </si>
  <si>
    <t>Pol37</t>
  </si>
  <si>
    <t>25-4-030AC Proudový chránič</t>
  </si>
  <si>
    <t>Pol38</t>
  </si>
  <si>
    <t>25-40-A230 Instalační stykač</t>
  </si>
  <si>
    <t>Pol39</t>
  </si>
  <si>
    <t>001-102 Kolébkový přepínač</t>
  </si>
  <si>
    <t>D6</t>
  </si>
  <si>
    <t>Specifikace dodávky RM1</t>
  </si>
  <si>
    <t>Pol40</t>
  </si>
  <si>
    <t>D7</t>
  </si>
  <si>
    <t>Specifikace dodávky RM2</t>
  </si>
  <si>
    <t>Pol41</t>
  </si>
  <si>
    <t>32-3 Vypínač</t>
  </si>
  <si>
    <t>Pol42</t>
  </si>
  <si>
    <t>6B-1 Jistič</t>
  </si>
  <si>
    <t>Pol43</t>
  </si>
  <si>
    <t>10B-1 Jistič</t>
  </si>
  <si>
    <t>Pol44</t>
  </si>
  <si>
    <t>Pol45</t>
  </si>
  <si>
    <t>20-20-A230 Instalační stykač</t>
  </si>
  <si>
    <t>Pol46</t>
  </si>
  <si>
    <t>SO-2+čidlo soumrak. spínač se spín. hodinami, extr. Fotosenzor, 1-50000Lx, 1x přepínací 8A, AC 230V</t>
  </si>
  <si>
    <t>Pol47</t>
  </si>
  <si>
    <t>ZE-06 Soklová zásuvka</t>
  </si>
  <si>
    <t>D8</t>
  </si>
  <si>
    <t>Specifikace dodávky R1.1</t>
  </si>
  <si>
    <t>Pol48</t>
  </si>
  <si>
    <t>80-3 Vypínač</t>
  </si>
  <si>
    <t>Pol49</t>
  </si>
  <si>
    <t>16D-3 Jistič</t>
  </si>
  <si>
    <t>Pol50</t>
  </si>
  <si>
    <t>25D-3 Jistič</t>
  </si>
  <si>
    <t>Pol51</t>
  </si>
  <si>
    <t>50B-3 Jistič</t>
  </si>
  <si>
    <t>170</t>
  </si>
  <si>
    <t>172</t>
  </si>
  <si>
    <t>Pol52</t>
  </si>
  <si>
    <t>RSA 10 A Řadová svorka bílá</t>
  </si>
  <si>
    <t>174</t>
  </si>
  <si>
    <t>D9</t>
  </si>
  <si>
    <t>Specifikace dodávky R2.1</t>
  </si>
  <si>
    <t>Pol53</t>
  </si>
  <si>
    <t>R-Z-5S165DIN Rozvodnicová skříň</t>
  </si>
  <si>
    <t>176</t>
  </si>
  <si>
    <t>178</t>
  </si>
  <si>
    <t>180</t>
  </si>
  <si>
    <t>182</t>
  </si>
  <si>
    <t>184</t>
  </si>
  <si>
    <t>Pol54</t>
  </si>
  <si>
    <t>186</t>
  </si>
  <si>
    <t>188</t>
  </si>
  <si>
    <t>190</t>
  </si>
  <si>
    <t>Pol55</t>
  </si>
  <si>
    <t>192</t>
  </si>
  <si>
    <t>194</t>
  </si>
  <si>
    <t>196</t>
  </si>
  <si>
    <t>198</t>
  </si>
  <si>
    <t>200</t>
  </si>
  <si>
    <t>D10</t>
  </si>
  <si>
    <t>Specifikace dodávky R3.1</t>
  </si>
  <si>
    <t>202</t>
  </si>
  <si>
    <t>204</t>
  </si>
  <si>
    <t>206</t>
  </si>
  <si>
    <t>208</t>
  </si>
  <si>
    <t>210</t>
  </si>
  <si>
    <t>212</t>
  </si>
  <si>
    <t>214</t>
  </si>
  <si>
    <t>216</t>
  </si>
  <si>
    <t>218</t>
  </si>
  <si>
    <t>220</t>
  </si>
  <si>
    <t>222</t>
  </si>
  <si>
    <t>D11</t>
  </si>
  <si>
    <t>Elektromontáže</t>
  </si>
  <si>
    <t>D12</t>
  </si>
  <si>
    <t>Krabice a svorkovnice, trubky</t>
  </si>
  <si>
    <t>Pol56</t>
  </si>
  <si>
    <t>KU 68-1901_KA KRABICE UNIVERZÁLNÍ</t>
  </si>
  <si>
    <t>224</t>
  </si>
  <si>
    <t>Pol57</t>
  </si>
  <si>
    <t>KU 68-1903_KA KRABICE ODBOČNÁ</t>
  </si>
  <si>
    <t>226</t>
  </si>
  <si>
    <t>Pol58</t>
  </si>
  <si>
    <t>podlahová krabice. 2x 45x45mm</t>
  </si>
  <si>
    <t>228</t>
  </si>
  <si>
    <t>Pol59</t>
  </si>
  <si>
    <t>karbice IP65</t>
  </si>
  <si>
    <t>230</t>
  </si>
  <si>
    <t>Pol60</t>
  </si>
  <si>
    <t>2316_H100 TRUBKA OHEBNÁ -FLEX</t>
  </si>
  <si>
    <t>232</t>
  </si>
  <si>
    <t>Pol61</t>
  </si>
  <si>
    <t>2323_H100 TRUBKA OHEBNÁ - FLEX</t>
  </si>
  <si>
    <t>234</t>
  </si>
  <si>
    <t>Pol62</t>
  </si>
  <si>
    <t>4025_KA TRUBKA TUHÁ 750 N PVC</t>
  </si>
  <si>
    <t>236</t>
  </si>
  <si>
    <t>Pol63</t>
  </si>
  <si>
    <t>9075 světlost 61 mm, pevně-chránička</t>
  </si>
  <si>
    <t>238</t>
  </si>
  <si>
    <t>Pol64</t>
  </si>
  <si>
    <t>50/50 drátěný žlab</t>
  </si>
  <si>
    <t>240</t>
  </si>
  <si>
    <t>Pol65</t>
  </si>
  <si>
    <t>100/50 drátěný žlab</t>
  </si>
  <si>
    <t>242</t>
  </si>
  <si>
    <t>D13</t>
  </si>
  <si>
    <t xml:space="preserve"> VODIČ JEDNOŽILOVÝ, IZOLACE PVC</t>
  </si>
  <si>
    <t>Pol66</t>
  </si>
  <si>
    <t>CY 4 , pevně</t>
  </si>
  <si>
    <t>244</t>
  </si>
  <si>
    <t>Pol67</t>
  </si>
  <si>
    <t>CY 25 , pevně</t>
  </si>
  <si>
    <t>246</t>
  </si>
  <si>
    <t>D14</t>
  </si>
  <si>
    <t xml:space="preserve"> KABEL SILOVÝ,IZOLACE PVC BEZ VODIČE PE</t>
  </si>
  <si>
    <t>Pol68</t>
  </si>
  <si>
    <t>CYKY-O 3x1.5 mm2 , pevně</t>
  </si>
  <si>
    <t>248</t>
  </si>
  <si>
    <t>Pol69</t>
  </si>
  <si>
    <t>CYKY-J 3x1.5 mm2 , pevně</t>
  </si>
  <si>
    <t>250</t>
  </si>
  <si>
    <t>Pol70</t>
  </si>
  <si>
    <t>CYKY-J 3x2.5 mm2 , pevně</t>
  </si>
  <si>
    <t>252</t>
  </si>
  <si>
    <t>Pol71</t>
  </si>
  <si>
    <t>CYKY-J 5x1.5 mm2 , pevně</t>
  </si>
  <si>
    <t>254</t>
  </si>
  <si>
    <t>Pol72</t>
  </si>
  <si>
    <t>CYKY-J 5x2.5 mm2 , pevně</t>
  </si>
  <si>
    <t>256</t>
  </si>
  <si>
    <t>Pol73</t>
  </si>
  <si>
    <t>CYKY-J 5x4 mm2 , pevně</t>
  </si>
  <si>
    <t>258</t>
  </si>
  <si>
    <t>Pol74</t>
  </si>
  <si>
    <t>CYKY-J 5x6 mm2 , pevně</t>
  </si>
  <si>
    <t>260</t>
  </si>
  <si>
    <t>Pol75</t>
  </si>
  <si>
    <t>CYKY-J 5x10 mm2 , pevně</t>
  </si>
  <si>
    <t>262</t>
  </si>
  <si>
    <t>Pol76</t>
  </si>
  <si>
    <t>CYKY-J 5x16 , pevně</t>
  </si>
  <si>
    <t>264</t>
  </si>
  <si>
    <t>Pol77</t>
  </si>
  <si>
    <t>CYKY-J 5x35 , pevně</t>
  </si>
  <si>
    <t>266</t>
  </si>
  <si>
    <t>Pol78</t>
  </si>
  <si>
    <t>PRAFlaDur-J 3x1,5 RE , pevně</t>
  </si>
  <si>
    <t>268</t>
  </si>
  <si>
    <t>Pol79</t>
  </si>
  <si>
    <t>AYKY-J 3x150+70 , pevně</t>
  </si>
  <si>
    <t>270</t>
  </si>
  <si>
    <t>D15</t>
  </si>
  <si>
    <t>STROJEK SPÍNAČE</t>
  </si>
  <si>
    <t>Pol80</t>
  </si>
  <si>
    <t>1-pól.vyp.(1)</t>
  </si>
  <si>
    <t>272</t>
  </si>
  <si>
    <t>Pol81</t>
  </si>
  <si>
    <t>sériov.přep.(5)</t>
  </si>
  <si>
    <t>274</t>
  </si>
  <si>
    <t>Pol82</t>
  </si>
  <si>
    <t>střídav.přep.(6)</t>
  </si>
  <si>
    <t>276</t>
  </si>
  <si>
    <t>Pol83</t>
  </si>
  <si>
    <t>tlačítko s doutnavkou(1/0S,1/0So)</t>
  </si>
  <si>
    <t>278</t>
  </si>
  <si>
    <t>Pol84</t>
  </si>
  <si>
    <t>Termostat univerzální, spínací týdenní hodiny</t>
  </si>
  <si>
    <t>280</t>
  </si>
  <si>
    <t>Pol85</t>
  </si>
  <si>
    <t>3-pól.vyp.(3)-16A</t>
  </si>
  <si>
    <t>282</t>
  </si>
  <si>
    <t>Pol86</t>
  </si>
  <si>
    <t>vypínač s doutnavkou (1S,1So)</t>
  </si>
  <si>
    <t>284</t>
  </si>
  <si>
    <t>D16</t>
  </si>
  <si>
    <t>KRYT SPÍNAČE BARVA BÍLÁ</t>
  </si>
  <si>
    <t>Pol87</t>
  </si>
  <si>
    <t>1 klapka</t>
  </si>
  <si>
    <t>286</t>
  </si>
  <si>
    <t>Pol88</t>
  </si>
  <si>
    <t>2 klapka</t>
  </si>
  <si>
    <t>288</t>
  </si>
  <si>
    <t>Pol89</t>
  </si>
  <si>
    <t>kryt termostatu</t>
  </si>
  <si>
    <t>290</t>
  </si>
  <si>
    <t>Pol90</t>
  </si>
  <si>
    <t>1 klapka s průzorem</t>
  </si>
  <si>
    <t>292</t>
  </si>
  <si>
    <t>Pol91</t>
  </si>
  <si>
    <t>1 klapka s průzorem pro 3pol.</t>
  </si>
  <si>
    <t>294</t>
  </si>
  <si>
    <t>D17</t>
  </si>
  <si>
    <t>BARVA BÍLÁ</t>
  </si>
  <si>
    <t>Pol92</t>
  </si>
  <si>
    <t>rámeček</t>
  </si>
  <si>
    <t>296</t>
  </si>
  <si>
    <t>Pol93</t>
  </si>
  <si>
    <t>Dout.signal.</t>
  </si>
  <si>
    <t>298</t>
  </si>
  <si>
    <t>Pol94</t>
  </si>
  <si>
    <t>Nouzové tlačítko -Total stop</t>
  </si>
  <si>
    <t>300</t>
  </si>
  <si>
    <t>D18</t>
  </si>
  <si>
    <t>SPÍNAČ BACO,25A, V KRYTU IP65</t>
  </si>
  <si>
    <t>Pol95</t>
  </si>
  <si>
    <t>VSN25 2 patra, 4 kontakty (0-1)</t>
  </si>
  <si>
    <t>302</t>
  </si>
  <si>
    <t>Pol96</t>
  </si>
  <si>
    <t>VSN25 3 patra, 4 kontakty (1-0-2)</t>
  </si>
  <si>
    <t>304</t>
  </si>
  <si>
    <t>D19</t>
  </si>
  <si>
    <t>ZÁSUVKA DOMOVNÍ</t>
  </si>
  <si>
    <t>Pol97</t>
  </si>
  <si>
    <t>Zásuvka jednonásobná, s ochranným kolíkem; řazení 2P+PE; b. bílá</t>
  </si>
  <si>
    <t>306</t>
  </si>
  <si>
    <t>Pol98</t>
  </si>
  <si>
    <t>Zásuvka jednonásobná, s ochranným kolíkem; řazení 2P+PE; b. rudá</t>
  </si>
  <si>
    <t>308</t>
  </si>
  <si>
    <t>Pol99</t>
  </si>
  <si>
    <t>2p+z, přepěťová ochrana</t>
  </si>
  <si>
    <t>310</t>
  </si>
  <si>
    <t>Pol100</t>
  </si>
  <si>
    <t>2p+z, 45x45mm</t>
  </si>
  <si>
    <t>312</t>
  </si>
  <si>
    <t>Pol101</t>
  </si>
  <si>
    <t>S 2p+PE, šedá</t>
  </si>
  <si>
    <t>314</t>
  </si>
  <si>
    <t>Pol102</t>
  </si>
  <si>
    <t>1653 16A,400V,3p+N+PE, IP44</t>
  </si>
  <si>
    <t>316</t>
  </si>
  <si>
    <t>D20</t>
  </si>
  <si>
    <t xml:space="preserve"> UKONČENÍ KABELŮ SMRŠŤOVACÍ ZÁKLOPKOU DO</t>
  </si>
  <si>
    <t>Pol103</t>
  </si>
  <si>
    <t>5x10 mm2</t>
  </si>
  <si>
    <t>318</t>
  </si>
  <si>
    <t>Pol104</t>
  </si>
  <si>
    <t>5x16 mm3</t>
  </si>
  <si>
    <t>320</t>
  </si>
  <si>
    <t>Pol105</t>
  </si>
  <si>
    <t>5x35 mm3</t>
  </si>
  <si>
    <t>322</t>
  </si>
  <si>
    <t>Pol106</t>
  </si>
  <si>
    <t>4x150 mm2</t>
  </si>
  <si>
    <t>324</t>
  </si>
  <si>
    <t>D21</t>
  </si>
  <si>
    <t>SPOJKA 1kV PRO KABELY S PLASTOVOU IZOLACÍ</t>
  </si>
  <si>
    <t>Pol107</t>
  </si>
  <si>
    <t>6-25 mm2</t>
  </si>
  <si>
    <t>326</t>
  </si>
  <si>
    <t>D22</t>
  </si>
  <si>
    <t>SVÍTIDLA</t>
  </si>
  <si>
    <t>Pol108</t>
  </si>
  <si>
    <t>A_kruhové pr.300mm,20W,IP20,opálový polykarbonát (PC)</t>
  </si>
  <si>
    <t>328</t>
  </si>
  <si>
    <t>Pol109</t>
  </si>
  <si>
    <t>B_kruhové pr.300mm,20W,IP20,opálový polykarbonát (PC)-HF senzor</t>
  </si>
  <si>
    <t>330</t>
  </si>
  <si>
    <t>Pol110</t>
  </si>
  <si>
    <t>C_QUASAR 20 LED 23W 3K B AN3 303546</t>
  </si>
  <si>
    <t>332</t>
  </si>
  <si>
    <t>Pol111</t>
  </si>
  <si>
    <t>D_LIN 2.4 5200/840, IP54</t>
  </si>
  <si>
    <t>334</t>
  </si>
  <si>
    <t>Pol112</t>
  </si>
  <si>
    <t>E_NAO 2.4ft 5200/840, IP20</t>
  </si>
  <si>
    <t>336</t>
  </si>
  <si>
    <t>Pol113</t>
  </si>
  <si>
    <t>N_nouzové, 1W LED 135 lm, IP20,1h</t>
  </si>
  <si>
    <t>338</t>
  </si>
  <si>
    <t>D23</t>
  </si>
  <si>
    <t>F_Rychlomontažní systém</t>
  </si>
  <si>
    <t>Pol114</t>
  </si>
  <si>
    <t>nosná lišta SR/2250/II-0750 7x2.5mm², vw</t>
  </si>
  <si>
    <t>340</t>
  </si>
  <si>
    <t>171</t>
  </si>
  <si>
    <t>Pol115</t>
  </si>
  <si>
    <t>svítidlo do lišty SXB/1500 LED 8000 840 ED IP64, vw</t>
  </si>
  <si>
    <t>342</t>
  </si>
  <si>
    <t>Pol116</t>
  </si>
  <si>
    <t>E, Feed-in adapter 7-pole, tz</t>
  </si>
  <si>
    <t>344</t>
  </si>
  <si>
    <t>173</t>
  </si>
  <si>
    <t>Pol117</t>
  </si>
  <si>
    <t>záslepka, face end IP64, vw, 1 pair</t>
  </si>
  <si>
    <t>346</t>
  </si>
  <si>
    <t>Pol118</t>
  </si>
  <si>
    <t>SH, držák</t>
  </si>
  <si>
    <t>348</t>
  </si>
  <si>
    <t>175</t>
  </si>
  <si>
    <t>Pol119</t>
  </si>
  <si>
    <t>KK řetízek pro zavěšení 30 metres</t>
  </si>
  <si>
    <t>350</t>
  </si>
  <si>
    <t>D24</t>
  </si>
  <si>
    <t xml:space="preserve"> HODINOVE ZUCTOVACI SAZBY</t>
  </si>
  <si>
    <t>Pol120</t>
  </si>
  <si>
    <t>Demontaz stavajiciho zarizeni</t>
  </si>
  <si>
    <t>hod</t>
  </si>
  <si>
    <t>352</t>
  </si>
  <si>
    <t>177</t>
  </si>
  <si>
    <t>Pol121</t>
  </si>
  <si>
    <t>Vyhledani pripojovaciho mista-WC-veřejné, rozvaděč RK, VZT1-3</t>
  </si>
  <si>
    <t>354</t>
  </si>
  <si>
    <t>Pol122</t>
  </si>
  <si>
    <t>Napojeni na stavajici zarizeni-WC-veřejné, Vyhledani pripojovaciho mista-WC-veřejné, rozvaděč RK, VZT1-3</t>
  </si>
  <si>
    <t>356</t>
  </si>
  <si>
    <t>179</t>
  </si>
  <si>
    <t>Pol123</t>
  </si>
  <si>
    <t>Zapojení čerpadel v kotelně na přepínač (1-0-2)</t>
  </si>
  <si>
    <t>358</t>
  </si>
  <si>
    <t>Pol124</t>
  </si>
  <si>
    <t>Zkusebni provoz</t>
  </si>
  <si>
    <t>360</t>
  </si>
  <si>
    <t>181</t>
  </si>
  <si>
    <t>Pol125</t>
  </si>
  <si>
    <t>Zauceni obsluhy</t>
  </si>
  <si>
    <t>362</t>
  </si>
  <si>
    <t>Pol126</t>
  </si>
  <si>
    <t>Montaz rychlomontážního systému "F"</t>
  </si>
  <si>
    <t>364</t>
  </si>
  <si>
    <t>183</t>
  </si>
  <si>
    <t>Pol127</t>
  </si>
  <si>
    <t>Flexibilní protipožární pěna CFS-F FX</t>
  </si>
  <si>
    <t>366</t>
  </si>
  <si>
    <t>D25</t>
  </si>
  <si>
    <t>POMOCNÉ PRÁCE, KOORDINACE POSTUPU PRACI</t>
  </si>
  <si>
    <t>Pol128</t>
  </si>
  <si>
    <t>VYBOURANI OTVORU VE ZDIVU CIHELNEM DO PRUMERU 60mm</t>
  </si>
  <si>
    <t>368</t>
  </si>
  <si>
    <t>D26</t>
  </si>
  <si>
    <t>VYSEKANI KAPES VE ZDIVU</t>
  </si>
  <si>
    <t>185</t>
  </si>
  <si>
    <t>Pol129</t>
  </si>
  <si>
    <t>100x100x50 mm</t>
  </si>
  <si>
    <t>370</t>
  </si>
  <si>
    <t>D27</t>
  </si>
  <si>
    <t>VYSEKANI RYH PRO VODICE V OMITCE STEN</t>
  </si>
  <si>
    <t>Pol130</t>
  </si>
  <si>
    <t>Sire 100 mm</t>
  </si>
  <si>
    <t>372</t>
  </si>
  <si>
    <t>D28</t>
  </si>
  <si>
    <t>OMITKA RYH MALTOU</t>
  </si>
  <si>
    <t>187</t>
  </si>
  <si>
    <t>Pol131</t>
  </si>
  <si>
    <t>Sire do 150 mm</t>
  </si>
  <si>
    <t>374</t>
  </si>
  <si>
    <t>Pol132</t>
  </si>
  <si>
    <t>Koordinace s ostatnimi profesemi</t>
  </si>
  <si>
    <t>376</t>
  </si>
  <si>
    <t>189</t>
  </si>
  <si>
    <t>Pol133</t>
  </si>
  <si>
    <t>Dokumentace skutečného provedení</t>
  </si>
  <si>
    <t>kpl</t>
  </si>
  <si>
    <t>378</t>
  </si>
  <si>
    <t>Pol134</t>
  </si>
  <si>
    <t>Pomocné stavební práce - Ostatní stavební přípomoce, niky pro rozvaděče</t>
  </si>
  <si>
    <t>380</t>
  </si>
  <si>
    <t>191</t>
  </si>
  <si>
    <t>Pol135</t>
  </si>
  <si>
    <t>Koordinační práce na stavbě při zhotovení elektroinstalačních prací v návaznosti na umístění systémových prvků vůči ostatním profesím v souladu s interiérem - zejména s ohledem na uložení krabic a trubek pod omítkou.</t>
  </si>
  <si>
    <t>382</t>
  </si>
  <si>
    <t>D29</t>
  </si>
  <si>
    <t xml:space="preserve"> PROVEDENI REVIZNICH ZKOUSEK DLE ČSN 33 2000-6 ed.2</t>
  </si>
  <si>
    <t>Pol136</t>
  </si>
  <si>
    <t>Revizni technik</t>
  </si>
  <si>
    <t>384</t>
  </si>
  <si>
    <t>D30</t>
  </si>
  <si>
    <t>Ostatní náklady</t>
  </si>
  <si>
    <t>193</t>
  </si>
  <si>
    <t>Pol137</t>
  </si>
  <si>
    <t>Doprava</t>
  </si>
  <si>
    <t>sbr</t>
  </si>
  <si>
    <t>386</t>
  </si>
  <si>
    <t>Pol138</t>
  </si>
  <si>
    <t>Přesun</t>
  </si>
  <si>
    <t>388</t>
  </si>
  <si>
    <t>195</t>
  </si>
  <si>
    <t>Pol139</t>
  </si>
  <si>
    <t>PPV</t>
  </si>
  <si>
    <t>390</t>
  </si>
  <si>
    <t>Pol140</t>
  </si>
  <si>
    <t>Podružný materiál</t>
  </si>
  <si>
    <t>392</t>
  </si>
  <si>
    <t>02 - elektronické komunikace</t>
  </si>
  <si>
    <t>D1 - Elektronické komunikace</t>
  </si>
  <si>
    <t xml:space="preserve">    D2 - Elektromontáže</t>
  </si>
  <si>
    <t xml:space="preserve">      D3 - SKS</t>
  </si>
  <si>
    <t xml:space="preserve">      D4 - Rozvaděč DR</t>
  </si>
  <si>
    <t xml:space="preserve">    D5 - Ostatní náklady</t>
  </si>
  <si>
    <t>Elektronické komunikace</t>
  </si>
  <si>
    <t>SKS</t>
  </si>
  <si>
    <t>Pol141</t>
  </si>
  <si>
    <t>KU68-1902 73x42</t>
  </si>
  <si>
    <t>Pol142</t>
  </si>
  <si>
    <t>KO97</t>
  </si>
  <si>
    <t>Pol143</t>
  </si>
  <si>
    <t>1232_L25 TRUBKA OHEBNÁ - SUPER MONOFLEX 32 750N</t>
  </si>
  <si>
    <t>Pol144</t>
  </si>
  <si>
    <t>redukce do krabice pro modyly 45x45mm</t>
  </si>
  <si>
    <t>Pol145</t>
  </si>
  <si>
    <t>1XRJ45 UTP C5E 22,5X45MM NÁKLON 45°+modul</t>
  </si>
  <si>
    <t>Pol146</t>
  </si>
  <si>
    <t>rámeček-modul</t>
  </si>
  <si>
    <t>Pol147</t>
  </si>
  <si>
    <t>F/UTP Cat5E</t>
  </si>
  <si>
    <t>Pol148</t>
  </si>
  <si>
    <t>KABEL UTP5E PVC 1M Ž</t>
  </si>
  <si>
    <t>Pol149</t>
  </si>
  <si>
    <t>konektor RJ-45 UTP Cat5e</t>
  </si>
  <si>
    <t>Pol150</t>
  </si>
  <si>
    <t>Certifikační měření - Permanent link - Class EA ISO11801+CCTV</t>
  </si>
  <si>
    <t>Pol151</t>
  </si>
  <si>
    <t>Pomocné stavební práce - Ostatní stavební přípomoce</t>
  </si>
  <si>
    <t>Pol152</t>
  </si>
  <si>
    <t>Práce technika, spolupráce s IT spuštění systému+montáž</t>
  </si>
  <si>
    <t>Pol153</t>
  </si>
  <si>
    <t>Rozvaděč DR</t>
  </si>
  <si>
    <t>Pol154</t>
  </si>
  <si>
    <t>12U 600x600MM , Rozvaděč 1ks, NÁSTĚNNÝ ŠÍŘKY 600mm A HLOUBKY 600mm S ODNÍMATELNÝMI BOČNICEMI</t>
  </si>
  <si>
    <t>Pol155</t>
  </si>
  <si>
    <t>POLICE 400MM</t>
  </si>
  <si>
    <t>Pol156</t>
  </si>
  <si>
    <t>NAPÁJ. BLOK 6X 230V 19"</t>
  </si>
  <si>
    <t>Pol157</t>
  </si>
  <si>
    <t>ORGANIZÁTOR 1U</t>
  </si>
  <si>
    <t>Pol158</t>
  </si>
  <si>
    <t>PATCH PANEL 19" MODULÁRNÍ</t>
  </si>
  <si>
    <t>Pol159</t>
  </si>
  <si>
    <t>BLOK 6XRJ45 UTP CAT5E</t>
  </si>
  <si>
    <t>Pol160</t>
  </si>
  <si>
    <t>Pol161</t>
  </si>
  <si>
    <t>Pol162</t>
  </si>
  <si>
    <t>ALFA-36903 - D.1.5. - zdravotně technické instalace</t>
  </si>
  <si>
    <t>Michal Wšianský</t>
  </si>
  <si>
    <t xml:space="preserve">    D1 - 827 - 1 - VEDENÍ TRUBNÍ, DÁLKOVÁ A PŘÍPOJNÁ - LEŽATÁ KANALIZACE</t>
  </si>
  <si>
    <t xml:space="preserve">    D2 - 800 - 01 - ZEMNÍ PRÁCE - PODLAHA NAD KLENBOU VODA + KANALIZACE</t>
  </si>
  <si>
    <t xml:space="preserve">    D10 - STAVEBNÍ PRÁCE</t>
  </si>
  <si>
    <t xml:space="preserve">    D3 - 721 - vnitřní kanalizace</t>
  </si>
  <si>
    <t xml:space="preserve">    D4 - 722 - vnitřní vodovod</t>
  </si>
  <si>
    <t xml:space="preserve">    D5 - 725 - zařizovací předměty</t>
  </si>
  <si>
    <t xml:space="preserve">    D6 - 724 - strojní zařízení</t>
  </si>
  <si>
    <t xml:space="preserve">    D7 -  713 . Izolace tepelné - voda - pěnový PE - tep. vodivost při 10°C = 0,04 W/mK,  ( - 65 až + 90°C ) </t>
  </si>
  <si>
    <t xml:space="preserve">    D8 - 723 - vnitřní plynovod</t>
  </si>
  <si>
    <t xml:space="preserve">    D9 - 783 - nátěry</t>
  </si>
  <si>
    <t>HZS - Hodinové zúčtovací sazby</t>
  </si>
  <si>
    <t>N01 - Náklady, které hradí nájemce</t>
  </si>
  <si>
    <t xml:space="preserve">    D12 - OHŘÍVAČE VODY - ČOKOLÁDOVNA  :  hradí nájemce</t>
  </si>
  <si>
    <t xml:space="preserve">    D13 - OHŘÍVAČE VODY - BAR  :  hradí nájemce</t>
  </si>
  <si>
    <t>827 - 1 - VEDENÍ TRUBNÍ, DÁLKOVÁ A PŘÍPOJNÁ - LEŽATÁ KANALIZACE</t>
  </si>
  <si>
    <t>451572111</t>
  </si>
  <si>
    <t>lože pod potrubí z kameniva drobného těženého, písek 0 - 4 mm ( vč. lože pro vodu )</t>
  </si>
  <si>
    <t>https://podminky.urs.cz/item/CS_URS_2024_02/451572111</t>
  </si>
  <si>
    <t>899623151</t>
  </si>
  <si>
    <t>obetonování potrubí betonem prostým, v otevřeném výkopu - beton tř. C 16/20</t>
  </si>
  <si>
    <t>https://podminky.urs.cz/item/CS_URS_2024_02/899623151</t>
  </si>
  <si>
    <t>831263195</t>
  </si>
  <si>
    <t>příplatek za zřízení kanalizační přípojky DN 100 - 300</t>
  </si>
  <si>
    <t>WAVIN</t>
  </si>
  <si>
    <t>PP - KG2000 kanalizační trubka SN10 - DN 110</t>
  </si>
  <si>
    <t>WAVIN.1</t>
  </si>
  <si>
    <t>tvarovky PP - KG2000 - koleno DN 110 ( 15 - 45° )</t>
  </si>
  <si>
    <t>WAVIN.2</t>
  </si>
  <si>
    <t>tvarovky PP - KG2000 - koleno DN 110 ( 87° )</t>
  </si>
  <si>
    <t>WAVIN.3</t>
  </si>
  <si>
    <t>tvarovky PP - KG2000 - přesuvka DN 100</t>
  </si>
  <si>
    <t>WAVIN.4</t>
  </si>
  <si>
    <t>tvarovky PP - KG2000 - odbočka DN 110/110-45°</t>
  </si>
  <si>
    <t>871260310</t>
  </si>
  <si>
    <t>montáž kanalizačního potrubí z plastů PP - hladkého, SN 10 - DN 100</t>
  </si>
  <si>
    <t>https://podminky.urs.cz/item/CS_URS_2024_02/871260310</t>
  </si>
  <si>
    <t>877260310</t>
  </si>
  <si>
    <t>montáž tvarovek na kanalizačním potrubí z plastu PP, PVC v otevřeném výkopu - kolen DN 100</t>
  </si>
  <si>
    <t>https://podminky.urs.cz/item/CS_URS_2024_02/877260310</t>
  </si>
  <si>
    <t>877260330</t>
  </si>
  <si>
    <t>montáž tvarovek na kanalizačním potrubí z plastu PP, PVC v otevřeném výkopu - přesuvek, red. DN 100</t>
  </si>
  <si>
    <t>https://podminky.urs.cz/item/CS_URS_2024_02/877260330</t>
  </si>
  <si>
    <t>877260320</t>
  </si>
  <si>
    <t>montáž tvarovek na kanalizačním potrubí z plastu PP, PVC v otevřeném výkopu - odboček DN 100</t>
  </si>
  <si>
    <t>https://podminky.urs.cz/item/CS_URS_2024_02/877260320</t>
  </si>
  <si>
    <t>721290111</t>
  </si>
  <si>
    <t>tlakové zkoušky do DN 125 - vodou</t>
  </si>
  <si>
    <t>https://podminky.urs.cz/item/CS_URS_2024_02/721290111</t>
  </si>
  <si>
    <t>pc</t>
  </si>
  <si>
    <t>geotextilie 200 g/m2 vč. montáže - ochrana tvarovek při obetonávce</t>
  </si>
  <si>
    <t>721170974</t>
  </si>
  <si>
    <t>potrubí z PVC krácení trub DN 110</t>
  </si>
  <si>
    <t>https://podminky.urs.cz/item/CS_URS_2024_02/721170974</t>
  </si>
  <si>
    <t>721171905</t>
  </si>
  <si>
    <t>potrubí z PP vsazení odbočky do hrdla DN 110</t>
  </si>
  <si>
    <t>https://podminky.urs.cz/item/CS_URS_2024_02/721171905</t>
  </si>
  <si>
    <t>721171915</t>
  </si>
  <si>
    <t>potrubí z PP propojení potrubí DN 110</t>
  </si>
  <si>
    <t>https://podminky.urs.cz/item/CS_URS_2024_02/721171915</t>
  </si>
  <si>
    <t>721171803</t>
  </si>
  <si>
    <t>demontáž plastového potrubí z PVC D do 75 ( 0,002 t )</t>
  </si>
  <si>
    <t>https://podminky.urs.cz/item/CS_URS_2024_02/721171803</t>
  </si>
  <si>
    <t>721171808</t>
  </si>
  <si>
    <t>demontáž plastového potrubí z PVC D přes 75 do 114 ( 0,002 t )</t>
  </si>
  <si>
    <t>https://podminky.urs.cz/item/CS_URS_2024_02/721171808</t>
  </si>
  <si>
    <t>998274101</t>
  </si>
  <si>
    <t>přesun hmot pro trubní vedení z betonu v otevřeném výkopu do 15 m</t>
  </si>
  <si>
    <t>https://podminky.urs.cz/item/CS_URS_2024_02/998274101</t>
  </si>
  <si>
    <t>998274128</t>
  </si>
  <si>
    <t>příplatek za zvětšený přesun přesun hmot pro trubní vedení z betonu přes 3000 - 5000 m</t>
  </si>
  <si>
    <t>https://podminky.urs.cz/item/CS_URS_2024_02/998274128</t>
  </si>
  <si>
    <t>998274129</t>
  </si>
  <si>
    <t>příplatek za zvětšený přesun přesun hmot pro trubní vedení z betonu za každých dalších 5000 m</t>
  </si>
  <si>
    <t>https://podminky.urs.cz/item/CS_URS_2024_02/998274129</t>
  </si>
  <si>
    <t>998276101</t>
  </si>
  <si>
    <t>přesun hmot pro trubní vedení z plastických hmot v otevřeném výkopu do 15 m</t>
  </si>
  <si>
    <t>https://podminky.urs.cz/item/CS_URS_2024_02/998276101</t>
  </si>
  <si>
    <t>998276128</t>
  </si>
  <si>
    <t>příplatek za zvětšený přesun přesun hmot pro trubní vedení z plastických hmot přes 3000 - 5000 m</t>
  </si>
  <si>
    <t>https://podminky.urs.cz/item/CS_URS_2024_02/998276128</t>
  </si>
  <si>
    <t>998276129</t>
  </si>
  <si>
    <t>příplatek za zvětšený přesun přesun hmot pro trubní vedení z plastických hmot za každých dalších 5000 m</t>
  </si>
  <si>
    <t>https://podminky.urs.cz/item/CS_URS_2024_02/998276129</t>
  </si>
  <si>
    <t>vnitrostaveništní doprava suti a vybouraných hmot vodorovně do 50 m svisle ručně pro budovy a haly výšky do 6 m</t>
  </si>
  <si>
    <t>odvoz suti a vybouraných hmot na skládku nebo meziskládku se složením, na vzdálenost do 1 km</t>
  </si>
  <si>
    <t>příplatek k odvozu suti a vybouraných hmot na skládku ZKD 1 km přes 1 km</t>
  </si>
  <si>
    <t>poplatek za uložení na skládce (skládkovné) stavebního odpadu směsného kód odpadu 17 09 04</t>
  </si>
  <si>
    <t>800 - 01 - ZEMNÍ PRÁCE - PODLAHA NAD KLENBOU VODA + KANALIZACE</t>
  </si>
  <si>
    <t>132112132</t>
  </si>
  <si>
    <t>hloubení nezapažených rýh šířky do 800 mm ručně s urovnáním dna do předepsaného profilu a spádu v hornině třídy těžitelnosti I skupiny 1-2 nesoudržných</t>
  </si>
  <si>
    <t>https://podminky.urs.cz/item/CS_URS_2024_02/132112132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</si>
  <si>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</si>
  <si>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</si>
  <si>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https://podminky.urs.cz/item/CS_URS_2024_02/162211311</t>
  </si>
  <si>
    <t>162211311.1</t>
  </si>
  <si>
    <t>příplatek k vodorovnému přemístění výkopku z horniny třídy těžitelnosti I skupiny 1 až 3 stavebním kolečkem za každých dalších 10 m</t>
  </si>
  <si>
    <t>162211201</t>
  </si>
  <si>
    <t>vodorovné přemístění výkopku nebo sypaniny nošením s vyprázdněním nádoby na hromady nebo do dopravního prostředku na vzdálenost do 10 m z horniny třídy těžitelnosti I, skupiny 1 až 3</t>
  </si>
  <si>
    <t>https://podminky.urs.cz/item/CS_URS_2024_02/162211201</t>
  </si>
  <si>
    <t>162751117</t>
  </si>
  <si>
    <t>vodorovné přemístění do 10000 m výkopku/sypaniny z horniny třídy těžitelnosti I, skupiny 1 až 3 ( vč. lože )</t>
  </si>
  <si>
    <t>https://podminky.urs.cz/item/CS_URS_2024_02/162751117</t>
  </si>
  <si>
    <t>162751119</t>
  </si>
  <si>
    <t>příplatek k vodorovnému přemístění výkopku/sypaniny z horniny třídy těžitelnosti I, skupiny 1 až 3 ZKD 1000 m přes 10000 m</t>
  </si>
  <si>
    <t>https://podminky.urs.cz/item/CS_URS_2024_02/162751119</t>
  </si>
  <si>
    <t>167111101</t>
  </si>
  <si>
    <t>nakládání, skládání a překládání neulehlého výkopku nebo sypaniny ručně nakládání, z hornin třídy těžitelnosti I, skupiny 1 až 3</t>
  </si>
  <si>
    <t>https://podminky.urs.cz/item/CS_URS_2024_02/167111101</t>
  </si>
  <si>
    <t>175111101</t>
  </si>
  <si>
    <t>obsyp potrubí ručně štěrkopískem se zhutněním bez prohození sypaniny připravený podél výkopu do 3 m od okraje</t>
  </si>
  <si>
    <t>https://podminky.urs.cz/item/CS_URS_2024_02/175111101</t>
  </si>
  <si>
    <t>pc.1</t>
  </si>
  <si>
    <t>štěrkopísek fr. 0 - 4 ( 1,89 t = 1,0 m3 )</t>
  </si>
  <si>
    <t>997013869</t>
  </si>
  <si>
    <t>poplatek za uložení stavebního odpadu na recyklační skládce (skládkovné) ze směsí betonu, cihel a keramických výrobků kód odpadu 17 01 07</t>
  </si>
  <si>
    <t>https://podminky.urs.cz/item/CS_URS_2024_02/997013869</t>
  </si>
  <si>
    <t>STAVEBNÍ PRÁCE</t>
  </si>
  <si>
    <t>340238211</t>
  </si>
  <si>
    <t>zazdívka otvorů v příčkách nebo stěnách pl přes 0,25 do 1 m2 cihlami plnými tl do 100 mm ( 0,133 t )</t>
  </si>
  <si>
    <t>https://podminky.urs.cz/item/CS_URS_2024_02/340238211</t>
  </si>
  <si>
    <t>612135101</t>
  </si>
  <si>
    <t>hrubá výplň rýh ve stěnách maltou jakékoli šířky rýhy ( 0,056 t )</t>
  </si>
  <si>
    <t>https://podminky.urs.cz/item/CS_URS_2024_02/612135101</t>
  </si>
  <si>
    <t>doplnění rýh v dosavadních mazaninách betonem prostým ( 2,3 t )</t>
  </si>
  <si>
    <t>pc.51</t>
  </si>
  <si>
    <t>ostatní bourání konstrukcí/prostupy vč. naložení na dopravní prostředek - ze zdiva keramického ( 1,8 t )</t>
  </si>
  <si>
    <t>961043111</t>
  </si>
  <si>
    <t>bourání základů z betonu proloženého kamenem ( 2,2 t )</t>
  </si>
  <si>
    <t>https://podminky.urs.cz/item/CS_URS_2024_02/961043111</t>
  </si>
  <si>
    <t>962023390</t>
  </si>
  <si>
    <t>bourání zdiva nadzákladového smíšeného na MV nebo MVC do 1 m3 ( 2,27 t )</t>
  </si>
  <si>
    <t>https://podminky.urs.cz/item/CS_URS_2024_02/962023390</t>
  </si>
  <si>
    <t>965042121</t>
  </si>
  <si>
    <t>bourání podkladů pod dlažby nebo mazanin betonových nebo z litého asfaltu tl do 100 mm pl do 1 m2 ( 2,2 t )</t>
  </si>
  <si>
    <t>https://podminky.urs.cz/item/CS_URS_2024_02/965042121</t>
  </si>
  <si>
    <t>bourání podkladů pod dlažby nebo mazanin betonových nebo z litého asfaltu tl do 100 mm pl do 4 m2 ( 2,2 t )</t>
  </si>
  <si>
    <t>971033131</t>
  </si>
  <si>
    <t>vybourání otvorů ve zdivu cihelném D do 60 mm na MVC nebo MV tl do 150 mm ( 0,001 t )</t>
  </si>
  <si>
    <t>https://podminky.urs.cz/item/CS_URS_2024_02/971033131</t>
  </si>
  <si>
    <t>pc.52</t>
  </si>
  <si>
    <t>jádrové vrtání ŽB stropem šířky do 300 mm - Ø 62 mm ( 0,003 t )</t>
  </si>
  <si>
    <t>974031142</t>
  </si>
  <si>
    <t>vysekání rýh ve zdivu cihelném hl do 70 mm š do 70 mm ( 0,009 t )</t>
  </si>
  <si>
    <t>https://podminky.urs.cz/item/CS_URS_2024_02/974031142</t>
  </si>
  <si>
    <t>974031144</t>
  </si>
  <si>
    <t>vysekání rýh ve zdivu cihelném hl do 70 mm š do 150 mm ( 0,07 t )</t>
  </si>
  <si>
    <t>https://podminky.urs.cz/item/CS_URS_2024_02/974031144</t>
  </si>
  <si>
    <t>974031153</t>
  </si>
  <si>
    <t>vysekání rýh ve zdivu cihelném hl do 100 mm š do 100 mm ( 0,018 t )</t>
  </si>
  <si>
    <t>https://podminky.urs.cz/item/CS_URS_2024_02/974031153</t>
  </si>
  <si>
    <t>974031157</t>
  </si>
  <si>
    <t>vysekání rýh ve zdivu cihelném hl do 100 mm š do 300 mm ( 0,054 t )</t>
  </si>
  <si>
    <t>https://podminky.urs.cz/item/CS_URS_2024_02/974031157</t>
  </si>
  <si>
    <t>974031164</t>
  </si>
  <si>
    <t>vysekání rýh ve zdivu cihelném hl do 150 mm š do 150 mm ( 0,04 t )</t>
  </si>
  <si>
    <t>https://podminky.urs.cz/item/CS_URS_2024_02/974031164</t>
  </si>
  <si>
    <t>977311112</t>
  </si>
  <si>
    <t>řezání stávajících betonových mazanin nevyztužených hl do 100 mm</t>
  </si>
  <si>
    <t>https://podminky.urs.cz/item/CS_URS_2024_02/977311112</t>
  </si>
  <si>
    <t>pc.53</t>
  </si>
  <si>
    <t>přesun hmot pro opravu a ůdržbu objektů vodorovně do 50 m, v objektech výšky do 6 m</t>
  </si>
  <si>
    <t>721 - vnitřní kanalizace</t>
  </si>
  <si>
    <t>721194104</t>
  </si>
  <si>
    <t>vyvedení a upevnění odpadních výpustek - DN 32 - 40</t>
  </si>
  <si>
    <t>https://podminky.urs.cz/item/CS_URS_2024_02/721194104</t>
  </si>
  <si>
    <t>721194105</t>
  </si>
  <si>
    <t>vyvedení a upevnění odpadních výpustek - DN 50</t>
  </si>
  <si>
    <t>https://podminky.urs.cz/item/CS_URS_2024_02/721194105</t>
  </si>
  <si>
    <t>721194109</t>
  </si>
  <si>
    <t>vyvedení a upevnění odpadních výpustek - DN 100</t>
  </si>
  <si>
    <t>https://podminky.urs.cz/item/CS_URS_2024_02/721194109</t>
  </si>
  <si>
    <t>721174024</t>
  </si>
  <si>
    <t>potrubí PP - HT - odpadní - DN 70, vč. tvarovek a montáže</t>
  </si>
  <si>
    <t>https://podminky.urs.cz/item/CS_URS_2024_02/721174024</t>
  </si>
  <si>
    <t>721174042</t>
  </si>
  <si>
    <t>potrubí PP - HT - připojovací - DN 40, vč. tvarovek a montáže</t>
  </si>
  <si>
    <t>https://podminky.urs.cz/item/CS_URS_2024_02/721174042</t>
  </si>
  <si>
    <t>721174043</t>
  </si>
  <si>
    <t>potrubí PP - HT - připojovací - DN 50, vč. tvarovek a montáže</t>
  </si>
  <si>
    <t>https://podminky.urs.cz/item/CS_URS_2024_02/721174043</t>
  </si>
  <si>
    <t>721174045</t>
  </si>
  <si>
    <t>potrubí PP - HT - připojovací - DN 100, vč. tvarovek a montáže</t>
  </si>
  <si>
    <t>https://podminky.urs.cz/item/CS_URS_2024_02/721174045</t>
  </si>
  <si>
    <t>pc.2</t>
  </si>
  <si>
    <t>uchycení potrubí - DN 32 - 100</t>
  </si>
  <si>
    <t>HL</t>
  </si>
  <si>
    <t>pračkový podomítkový sifon s mechanickým zápach. uzávěrem ( kulička ) HL 404, DN 40/50 vč. montáže</t>
  </si>
  <si>
    <t>pc.3</t>
  </si>
  <si>
    <t>Podlahová vpust HL310Prblue-3000 - DN50/75/110 se svislým odtokem, izolačním límcem a zápachovým uzávěrem - zápachový uzávěr fungující i bez vody v sifonu, výškově nastavitelným nástavcem 10-80mm, nerezovým rámečkem KLICK-KLACK 121x 121mm a vtokovou mřížkou z nerezové oceli 115 x 115mm včetně stavebního ochranného krytu rámečku. Stavební ochranný kryt izolační příruby je v balení.., Q = 0,50 l/s, vč. montáže</t>
  </si>
  <si>
    <t>pc.4</t>
  </si>
  <si>
    <t>HL21 - vtok DN32 (nálevka) se zápachovou uzávěrkou a s přídavným uzávěrem proti zápachu pro suchý stav (kulička), vč. montáže</t>
  </si>
  <si>
    <t>721171803.1</t>
  </si>
  <si>
    <t>demontáž plastového potrubí z PVC do DN 75 ( 0,002 t )</t>
  </si>
  <si>
    <t>pc.5</t>
  </si>
  <si>
    <t>demontáž vpustí plastových do DN 100</t>
  </si>
  <si>
    <t>pc.6</t>
  </si>
  <si>
    <t>demontáž nerezových žlabů odvodňovacích</t>
  </si>
  <si>
    <t>998721121</t>
  </si>
  <si>
    <t>Přesun hmot pro vnitřní kanalizaci stanovený z hmotnosti přesunovaného materiálu vodorovná dopravní vzdálenost do 50 m ruční (bez užití mechanizace) v objektech výšky do 6 m</t>
  </si>
  <si>
    <t>https://podminky.urs.cz/item/CS_URS_2024_02/998721121</t>
  </si>
  <si>
    <t>722 - vnitřní vodovod</t>
  </si>
  <si>
    <t>722174002</t>
  </si>
  <si>
    <t>vnitřní rozvod vody PPr, PN 16 - d 20x2,8, vč. uchycení</t>
  </si>
  <si>
    <t>https://podminky.urs.cz/item/CS_URS_2024_02/722174002</t>
  </si>
  <si>
    <t>722174003</t>
  </si>
  <si>
    <t>vnitřní rozvod vody PPr, PN 16 - d 25x3,5, vč. uchycení</t>
  </si>
  <si>
    <t>https://podminky.urs.cz/item/CS_URS_2024_02/722174003</t>
  </si>
  <si>
    <t>722174004</t>
  </si>
  <si>
    <t>vnitřní rozvod vody PPr, PN 16 - d 32x4,4, vč. uchycení</t>
  </si>
  <si>
    <t>https://podminky.urs.cz/item/CS_URS_2024_02/722174004</t>
  </si>
  <si>
    <t>722174006</t>
  </si>
  <si>
    <t>vnitřní rozvod vody PPr, PN 16 - d 50x6,7, vč. uchycení</t>
  </si>
  <si>
    <t>https://podminky.urs.cz/item/CS_URS_2024_02/722174006</t>
  </si>
  <si>
    <t>722175002</t>
  </si>
  <si>
    <t>vnitřní rozvod vody PP-RCT - vícevrstvé s AL vrstvou, PN 20 ( teplá ) - d 20x2,8, vč. uchycení</t>
  </si>
  <si>
    <t>https://podminky.urs.cz/item/CS_URS_2024_02/722175002</t>
  </si>
  <si>
    <t>722175003</t>
  </si>
  <si>
    <t>vnitřní rozvod vody PP-RCT - vícevrstvé s AL vrstvou, PN 20 ( teplá ) - d 25x3,5, vč. uchycení</t>
  </si>
  <si>
    <t>https://podminky.urs.cz/item/CS_URS_2024_02/722175003</t>
  </si>
  <si>
    <t>pc.7</t>
  </si>
  <si>
    <t>nástěnné kolena hostalen - d 20x1/2" vč. montáže</t>
  </si>
  <si>
    <t>722190401</t>
  </si>
  <si>
    <t>přípojky vodovodní - vyvedení a upevnění výpustek - do DN 25</t>
  </si>
  <si>
    <t>https://podminky.urs.cz/item/CS_URS_2024_02/722190401</t>
  </si>
  <si>
    <t>pc.8</t>
  </si>
  <si>
    <t>kulový kohout ( vnitřní/vnitřní závit ) - včetně přechodek PPr - KK DN 15 vč. montáže</t>
  </si>
  <si>
    <t>pc.9</t>
  </si>
  <si>
    <t>kulový kohout ( vnitřní/vnitřní závit ) - včetně přechodek PPr - KK DN 20 vč. montáže</t>
  </si>
  <si>
    <t>pc.10</t>
  </si>
  <si>
    <t>kulový kohout ( vnitřní/vnitřní závit ) - včetně přechodek PPr - KK DN 25 vč. montáže</t>
  </si>
  <si>
    <t>pc.11</t>
  </si>
  <si>
    <t>přípojky ke strojům a zařízením - DN 15 vč. montáže</t>
  </si>
  <si>
    <t>pc.12</t>
  </si>
  <si>
    <t>přípojky ke strojům a zařízením - DN 20 vč. montáže</t>
  </si>
  <si>
    <t>pc.13</t>
  </si>
  <si>
    <t>vypouštěcí kulový kohout - VK DN 15 vč. přechodky a montáže</t>
  </si>
  <si>
    <t>pc.14</t>
  </si>
  <si>
    <t>kulový pračkový kohout - DN 15 - s vnějším záv. 3/4" a zpětnou klapkou vč. montáže</t>
  </si>
  <si>
    <t>pc.15</t>
  </si>
  <si>
    <t>rohový ventil - DN 15 vč. montáže</t>
  </si>
  <si>
    <t>pc.16</t>
  </si>
  <si>
    <t>přip. hadička - DN 10 vč. montáže</t>
  </si>
  <si>
    <t>722290226</t>
  </si>
  <si>
    <t>tlakové zkoušky do DN 50</t>
  </si>
  <si>
    <t>https://podminky.urs.cz/item/CS_URS_2024_02/722290226</t>
  </si>
  <si>
    <t>722290234</t>
  </si>
  <si>
    <t>proplach a dezinfekce vodovodního potrubí DN do 80</t>
  </si>
  <si>
    <t>https://podminky.urs.cz/item/CS_URS_2024_02/722290234</t>
  </si>
  <si>
    <t>pc.17</t>
  </si>
  <si>
    <t>SHZ - sprinkler se skleněnou pojistkou ( typ bude upřesněn požárním specialistou ) vč. montáže</t>
  </si>
  <si>
    <t>pc.18</t>
  </si>
  <si>
    <t>pomocné lešení</t>
  </si>
  <si>
    <t>722171914</t>
  </si>
  <si>
    <t>odříznutí trubky nebo tvarovky u rozvodů vody z plastů D do 32 mm</t>
  </si>
  <si>
    <t>https://podminky.urs.cz/item/CS_URS_2024_02/722171914</t>
  </si>
  <si>
    <t>722171915</t>
  </si>
  <si>
    <t>odříznutí trubky nebo tvarovky u rozvodů vody z plastů D přes 32 do 40 mm</t>
  </si>
  <si>
    <t>https://podminky.urs.cz/item/CS_URS_2024_02/722171915</t>
  </si>
  <si>
    <t>722171934</t>
  </si>
  <si>
    <t>výměna trubky, tvarovky, vsazení odbočky na rozvodech vody z plastů D do 32 mm</t>
  </si>
  <si>
    <t>https://podminky.urs.cz/item/CS_URS_2024_02/722171934</t>
  </si>
  <si>
    <t>pc.19</t>
  </si>
  <si>
    <t>zaslepení na rozvodech vody z plastů D do 32 mm</t>
  </si>
  <si>
    <t>722170801</t>
  </si>
  <si>
    <t>demontáž rozvodů vody z plastů D do 25 ( 0,0003 t )</t>
  </si>
  <si>
    <t>https://podminky.urs.cz/item/CS_URS_2024_02/722170801</t>
  </si>
  <si>
    <t>722170804</t>
  </si>
  <si>
    <t>demontáž rozvodů vody z plastů D přes 25 do 50 ( 0,0003 t )</t>
  </si>
  <si>
    <t>https://podminky.urs.cz/item/CS_URS_2024_02/722170804</t>
  </si>
  <si>
    <t>998722121</t>
  </si>
  <si>
    <t>Přesun hmot pro vnitřní vodovod stanovený z hmotnosti přesunovaného materiálu vodorovná dopravní vzdálenost do 50 m ruční (bez užití mechanizace) v objektech výšky do 6 m</t>
  </si>
  <si>
    <t>https://podminky.urs.cz/item/CS_URS_2024_02/998722121</t>
  </si>
  <si>
    <t>725 - zařizovací předměty</t>
  </si>
  <si>
    <t>725219102</t>
  </si>
  <si>
    <t>montáž umyvadla na šrouby do zdiva</t>
  </si>
  <si>
    <t>https://podminky.urs.cz/item/CS_URS_2024_02/725219102</t>
  </si>
  <si>
    <t>725339111</t>
  </si>
  <si>
    <t>montáž výlevky</t>
  </si>
  <si>
    <t>https://podminky.urs.cz/item/CS_URS_2024_02/725339111</t>
  </si>
  <si>
    <t>725119101</t>
  </si>
  <si>
    <t>montáž splachovače vysokopoloženého</t>
  </si>
  <si>
    <t>https://podminky.urs.cz/item/CS_URS_2024_02/725119101</t>
  </si>
  <si>
    <t>725829101</t>
  </si>
  <si>
    <t>montáž baterie dřezové, pákové nastěnné - chromované</t>
  </si>
  <si>
    <t>https://podminky.urs.cz/item/CS_URS_2024_02/725829101</t>
  </si>
  <si>
    <t>725829131</t>
  </si>
  <si>
    <t>montáž baterie umyvadlové pákové, stojánkové G 1/2 - chromované</t>
  </si>
  <si>
    <t>https://podminky.urs.cz/item/CS_URS_2024_02/725829131</t>
  </si>
  <si>
    <t>725869101</t>
  </si>
  <si>
    <t>montáž zápachových uzávěrek - umyvadlových DN 40</t>
  </si>
  <si>
    <t>https://podminky.urs.cz/item/CS_URS_2024_02/725869101</t>
  </si>
  <si>
    <t>pc.20</t>
  </si>
  <si>
    <t>umyvadlo 55x45 cm, bílá, s otvorem pro baterii uprostřed</t>
  </si>
  <si>
    <t>pc.21</t>
  </si>
  <si>
    <t>stojící výlevka z diturvitu s mřížkou</t>
  </si>
  <si>
    <t>pc.22</t>
  </si>
  <si>
    <t>vysokopoložená splach.nádrž vč. trubky</t>
  </si>
  <si>
    <t>pc.23</t>
  </si>
  <si>
    <t>stoj. umyvad. bat. bez otevírání odpadu, chrom - max.průtok 7 l/min/3bar</t>
  </si>
  <si>
    <t>pc.24</t>
  </si>
  <si>
    <t>nástěnná dřezová bat. chrom - max.průtok 15 l/min/3bar</t>
  </si>
  <si>
    <t>pc.25</t>
  </si>
  <si>
    <t>sifon - umyvadlo, DN 40</t>
  </si>
  <si>
    <t>pc.26</t>
  </si>
  <si>
    <t>odpadní ventil k umyvadlovému sifonu</t>
  </si>
  <si>
    <t>725980121</t>
  </si>
  <si>
    <t>dvířka 15/15 - plast, vč. montáže</t>
  </si>
  <si>
    <t>https://podminky.urs.cz/item/CS_URS_2024_02/725980121</t>
  </si>
  <si>
    <t>725980123</t>
  </si>
  <si>
    <t>dvířka 30/20 - plast, vč. montáže</t>
  </si>
  <si>
    <t>https://podminky.urs.cz/item/CS_URS_2024_02/725980123</t>
  </si>
  <si>
    <t>725110814</t>
  </si>
  <si>
    <t>demontáž klozetových mís kombi ( 0,035 t )</t>
  </si>
  <si>
    <t>https://podminky.urs.cz/item/CS_URS_2024_02/725110814</t>
  </si>
  <si>
    <t>725114912</t>
  </si>
  <si>
    <t>zpětná montáž klozetové mísy a sedátka</t>
  </si>
  <si>
    <t>https://podminky.urs.cz/item/CS_URS_2024_02/725114912</t>
  </si>
  <si>
    <t>725122817</t>
  </si>
  <si>
    <t>demontáž pisoáru bez nádržky ( 0,011 t )</t>
  </si>
  <si>
    <t>https://podminky.urs.cz/item/CS_URS_2024_02/725122817</t>
  </si>
  <si>
    <t>725120925</t>
  </si>
  <si>
    <t>zpětná montáž pisoáru</t>
  </si>
  <si>
    <t>https://podminky.urs.cz/item/CS_URS_2024_02/725120925</t>
  </si>
  <si>
    <t>725210821</t>
  </si>
  <si>
    <t>demontáž umyvadel ( 0,020 t )</t>
  </si>
  <si>
    <t>https://podminky.urs.cz/item/CS_URS_2024_02/725210821</t>
  </si>
  <si>
    <t>pc.27</t>
  </si>
  <si>
    <t>zpětná montáž umyvadel včetně sifonu</t>
  </si>
  <si>
    <t>725320828</t>
  </si>
  <si>
    <t>demontáž dřezů dvojitých velkokuchyňských bez výtokových armatur ( 0,072 t )</t>
  </si>
  <si>
    <t>https://podminky.urs.cz/item/CS_URS_2024_02/725320828</t>
  </si>
  <si>
    <t>725330820</t>
  </si>
  <si>
    <t>demontáž výlevky ( 0,035 t)</t>
  </si>
  <si>
    <t>https://podminky.urs.cz/item/CS_URS_2024_02/725330820</t>
  </si>
  <si>
    <t>725330912</t>
  </si>
  <si>
    <t>zpětná montáž výlevky bez nádrže a armatur</t>
  </si>
  <si>
    <t>https://podminky.urs.cz/item/CS_URS_2024_02/725330912</t>
  </si>
  <si>
    <t>725530811</t>
  </si>
  <si>
    <t>demontáž zásobníkových el. ohřívačů vod - do 12 litrů ( 0,018 t )</t>
  </si>
  <si>
    <t>https://podminky.urs.cz/item/CS_URS_2024_02/725530811</t>
  </si>
  <si>
    <t>725530823</t>
  </si>
  <si>
    <t>demontáž zásobníkových el. ohřívačů vod - přes 50 do 200 litrů ( 0,155 t )</t>
  </si>
  <si>
    <t>https://podminky.urs.cz/item/CS_URS_2024_02/725530823</t>
  </si>
  <si>
    <t>725530831</t>
  </si>
  <si>
    <t>demontáž el. průtokových ohřívačů vod - ( 0,015 t )</t>
  </si>
  <si>
    <t>https://podminky.urs.cz/item/CS_URS_2024_02/725530831</t>
  </si>
  <si>
    <t>pc.28</t>
  </si>
  <si>
    <t>zpětná montáž zásobníkových el. ohřívačů vod - přes 50 do 200 litrů</t>
  </si>
  <si>
    <t>722220851</t>
  </si>
  <si>
    <t>demontáž armatur závitových s jedním závitem do G 3 / 4</t>
  </si>
  <si>
    <t>https://podminky.urs.cz/item/CS_URS_2024_02/722220851</t>
  </si>
  <si>
    <t>725820801</t>
  </si>
  <si>
    <t>demontáž baterie nástěnné do G 3 / 4 ( 0,0015 t )</t>
  </si>
  <si>
    <t>https://podminky.urs.cz/item/CS_URS_2024_02/725820801</t>
  </si>
  <si>
    <t>725820802</t>
  </si>
  <si>
    <t>demontáž baterie stojánkové do jednoho otvoru ( 0,001 t )</t>
  </si>
  <si>
    <t>https://podminky.urs.cz/item/CS_URS_2024_02/725820802</t>
  </si>
  <si>
    <t>725800924</t>
  </si>
  <si>
    <t>zpětná montáž baterie nástěnné</t>
  </si>
  <si>
    <t>https://podminky.urs.cz/item/CS_URS_2024_02/725800924</t>
  </si>
  <si>
    <t>pc.29</t>
  </si>
  <si>
    <t>demontáž přečerpávacího boxu - ( 0,015 t )</t>
  </si>
  <si>
    <t>998725121</t>
  </si>
  <si>
    <t>Přesun hmot pro zařizovací předměty stanovený z hmotnosti přesunovaného materiálu vodorovná dopravní vzdálenost do 50 m ruční (bez užití mechanizace) v objektech výšky do 6 m</t>
  </si>
  <si>
    <t>https://podminky.urs.cz/item/CS_URS_2024_02/998725121</t>
  </si>
  <si>
    <t>724 - strojní zařízení</t>
  </si>
  <si>
    <t>pc.30</t>
  </si>
  <si>
    <t>bojlerový pojistný ventil PV DN 15, otv.tlak 700 kP vč., vč. zpětné klapky a redukce na připojení úkap. hadičky, vč. montáže</t>
  </si>
  <si>
    <t>pc.31</t>
  </si>
  <si>
    <t>bojlerový pojistný ventil PV DN 20, otv.tlak 700 kP vč., vč. zpětné klapky a redukce na připojení úkap. hadičky, vč. montáže</t>
  </si>
  <si>
    <t>pc.32</t>
  </si>
  <si>
    <t>bytový vodoměr na studenou vodu pro montáž do všech poloh Qn1,5 m3/h 40°C, L=110 mm ,PN16, vč. šroubení a montáže</t>
  </si>
  <si>
    <t>pc.33</t>
  </si>
  <si>
    <t>domovní objemový vodoměr na studenou vodu pro montáž do všech poloh Qn2,5 m3/h 40°C, L=165mm ,PN16, vč. šroubení a montáže</t>
  </si>
  <si>
    <t>998724121</t>
  </si>
  <si>
    <t>Přesun hmot pro strojní vybavení stanovený z hmotnosti přesunovaného materiálu vodorovná dopravní vzdálenost do 50 m ruční (bez užití mechanizace) v objektech výšky do 6 m</t>
  </si>
  <si>
    <t>https://podminky.urs.cz/item/CS_URS_2024_02/998724121</t>
  </si>
  <si>
    <t xml:space="preserve"> 713 . Izolace tepelné - voda - pěnový PE - tep. vodivost při 10°C = 0,04 W/mK,  ( - 65 až + 90°C ) </t>
  </si>
  <si>
    <t>pc.34</t>
  </si>
  <si>
    <t>montáž izolace - návlekové trubice</t>
  </si>
  <si>
    <t>pc.35</t>
  </si>
  <si>
    <t>izolace potrubí - tl. 9 x Ø 20 mm</t>
  </si>
  <si>
    <t>pc.36</t>
  </si>
  <si>
    <t>izolace potrubí - tl. 9 x Ø 25 mm</t>
  </si>
  <si>
    <t>pc.37</t>
  </si>
  <si>
    <t>izolace potrubí - tl. 9 x Ø 32mm</t>
  </si>
  <si>
    <t>pc.38</t>
  </si>
  <si>
    <t>izolace potrubí - tl. 20 x Ø 20 mm</t>
  </si>
  <si>
    <t>pc.39</t>
  </si>
  <si>
    <t>izolace potrubí - tl. 20 x Ø 25 mm</t>
  </si>
  <si>
    <t>pc.40</t>
  </si>
  <si>
    <t>izolace potrubí - tl. 20 x Ø 32 mm</t>
  </si>
  <si>
    <t>pc.41</t>
  </si>
  <si>
    <t>izolace potrubí - tl. 20 x Ø 50 mm</t>
  </si>
  <si>
    <t>723 - vnitřní plynovod</t>
  </si>
  <si>
    <t>723111202</t>
  </si>
  <si>
    <t>ocelové potrubí spojované svařováním - DN 15</t>
  </si>
  <si>
    <t>https://podminky.urs.cz/item/CS_URS_2024_02/723111202</t>
  </si>
  <si>
    <t>723111204</t>
  </si>
  <si>
    <t>ocelové potrubí spojované svařováním - DN 25</t>
  </si>
  <si>
    <t>https://podminky.urs.cz/item/CS_URS_2024_02/723111204</t>
  </si>
  <si>
    <t>723150366</t>
  </si>
  <si>
    <t>ocelové chránička - DN 40</t>
  </si>
  <si>
    <t>https://podminky.urs.cz/item/CS_URS_2024_02/723150366</t>
  </si>
  <si>
    <t>pc.42</t>
  </si>
  <si>
    <t>kotvení ocelového potrubí - do DN 50</t>
  </si>
  <si>
    <t>723160204</t>
  </si>
  <si>
    <t>přípojka k plynoměru spojované na závit bez ochozu G 1"</t>
  </si>
  <si>
    <t>https://podminky.urs.cz/item/CS_URS_2024_02/723160204</t>
  </si>
  <si>
    <t>723160334</t>
  </si>
  <si>
    <t>rozpěrka přípojek plynoměru G 1"</t>
  </si>
  <si>
    <t>https://podminky.urs.cz/item/CS_URS_2024_02/723160334</t>
  </si>
  <si>
    <t>723190204</t>
  </si>
  <si>
    <t>přípojky plynovodní k zařízení - DN 15</t>
  </si>
  <si>
    <t>https://podminky.urs.cz/item/CS_URS_2024_02/723190204</t>
  </si>
  <si>
    <t>pc.43</t>
  </si>
  <si>
    <t>kulový kohout plynový rohový s protipožární armaturou FIREBAG - DN 15 vč. montáže</t>
  </si>
  <si>
    <t>pc.44</t>
  </si>
  <si>
    <t>kulový kohout plynový s protipožární armaturou FIREBAG - DN 25 vč. montáže</t>
  </si>
  <si>
    <t>pc.45</t>
  </si>
  <si>
    <t>kulový kohout plynový - DN 25 vč. montáže</t>
  </si>
  <si>
    <t>pc.46</t>
  </si>
  <si>
    <t>membránový plynoměr BK G4, ( Q = 0,04 - 6,0 m3/h ), DN 25, rozteč 250 mm, vč. montáže</t>
  </si>
  <si>
    <t>pc.47</t>
  </si>
  <si>
    <t>napojení na stávající ocelový plynovod</t>
  </si>
  <si>
    <t>pc.48</t>
  </si>
  <si>
    <t>tlaková zkouška plynovodu vč. revizní zprávy</t>
  </si>
  <si>
    <t>pc.49</t>
  </si>
  <si>
    <t>profouknutí plynovodu</t>
  </si>
  <si>
    <t>pc.50</t>
  </si>
  <si>
    <t>odplynění a odvzdušnění plynovodu</t>
  </si>
  <si>
    <t>998723121</t>
  </si>
  <si>
    <t>Přesun hmot pro vnitřní plynovod stanovený z hmotnosti přesunovaného materiálu vodorovná dopravní vzdálenost do 50 m ruční (bez užití mechanizace) v objektech výšky do 6 m</t>
  </si>
  <si>
    <t>https://podminky.urs.cz/item/CS_URS_2024_02/998723121</t>
  </si>
  <si>
    <t>783 - nátěry</t>
  </si>
  <si>
    <t>783601715</t>
  </si>
  <si>
    <t>odmaštění ředidlovým odmašťovačem potrubí DN do 50 mm</t>
  </si>
  <si>
    <t>https://podminky.urs.cz/item/CS_URS_2024_02/783601715</t>
  </si>
  <si>
    <t>783614651</t>
  </si>
  <si>
    <t>základní antikorozní jednonásobný syntetický potrubí DN do 50 mm</t>
  </si>
  <si>
    <t>https://podminky.urs.cz/item/CS_URS_2024_02/783614651</t>
  </si>
  <si>
    <t>783615551</t>
  </si>
  <si>
    <t>mezinátěr jednonásobný syntetický nátěr potrubí DN do 50 mm</t>
  </si>
  <si>
    <t>https://podminky.urs.cz/item/CS_URS_2024_02/783615551</t>
  </si>
  <si>
    <t>783617611</t>
  </si>
  <si>
    <t>krycí dvojnásobný syntetický nátěr potrubí DN do 50 mm</t>
  </si>
  <si>
    <t>https://podminky.urs.cz/item/CS_URS_2024_02/783617611</t>
  </si>
  <si>
    <t>HZS</t>
  </si>
  <si>
    <t>Hodinové zúčtovací sazby</t>
  </si>
  <si>
    <t>hzs</t>
  </si>
  <si>
    <t>ostatní přídavné výpomoci</t>
  </si>
  <si>
    <t>512</t>
  </si>
  <si>
    <t>hzs.1</t>
  </si>
  <si>
    <t>zřízení staveniště</t>
  </si>
  <si>
    <t>hzs.2</t>
  </si>
  <si>
    <t>napojení na stávající rozvody ZTI</t>
  </si>
  <si>
    <t>hzs.3</t>
  </si>
  <si>
    <t>ostatní demontáže instalací ZTI</t>
  </si>
  <si>
    <t>hzs.4</t>
  </si>
  <si>
    <t>uvedení do provozu</t>
  </si>
  <si>
    <t>hzs.5</t>
  </si>
  <si>
    <t>úklid staveniště</t>
  </si>
  <si>
    <t>hzs.6</t>
  </si>
  <si>
    <t>nepředvídané práce a fakturace - fakturace dle skutečnosti</t>
  </si>
  <si>
    <t>hzs.7</t>
  </si>
  <si>
    <t>přesun hmot</t>
  </si>
  <si>
    <t>N01</t>
  </si>
  <si>
    <t>Náklady, které hradí nájemce</t>
  </si>
  <si>
    <t xml:space="preserve">OHŘÍVAČE VODY - ČOKOLÁDOVNA  :  hradí nájemce</t>
  </si>
  <si>
    <t>725539201</t>
  </si>
  <si>
    <t>montáž ohřívačů zásobníkových závěsných tlakových do15 l</t>
  </si>
  <si>
    <t>https://podminky.urs.cz/item/CS_URS_2024_02/725539201</t>
  </si>
  <si>
    <t>725539203</t>
  </si>
  <si>
    <t>montáž ohřívačů zásobníkových závěsných tlakových přes 50 do 80 l</t>
  </si>
  <si>
    <t>https://podminky.urs.cz/item/CS_URS_2024_02/725539203</t>
  </si>
  <si>
    <t>pc.54</t>
  </si>
  <si>
    <t>montáž ohřívačů el. průtokových</t>
  </si>
  <si>
    <t>197</t>
  </si>
  <si>
    <t>pc.55</t>
  </si>
  <si>
    <t>el. zásob. ohřívač vody o objemu 80 litrů ( konstrukce s dvojitou nádrží, 1,5 kw, 230V, Pmax = 8 bar, IPX4, 32,2 kg, šířka 511 mm, výška 1256 mm, hloubka 275 mm ) např. ARISTON VELIS DUNE 100</t>
  </si>
  <si>
    <t>394</t>
  </si>
  <si>
    <t>pc.56</t>
  </si>
  <si>
    <t>el. zásob. ohřívač vody tlakový o objemu 10 litrů - horní instalace nad umyvadlo ( 2,0 kw, 230V, Pmax = 8 bar, IPX4, 6,6 kg, šířka 360 mm, výška 385 mm, hloubka 298 mm ) např. ARISTON ANDRIS ELITE 10 PL EU</t>
  </si>
  <si>
    <t>396</t>
  </si>
  <si>
    <t>199</t>
  </si>
  <si>
    <t>pc.57</t>
  </si>
  <si>
    <t>el. zásob. ohřívač vody tlakový o objemu 15 litrů - spodní instalace pod umyvadlo ( 2,0 kw, 230V, Pmax = 8 bar, IPX4, 7,4 kg, šířka 360 mm, výška 385 mm, hloubka 346 mm ) např. ARISTON ANDRIS ELITE 15U PL EU</t>
  </si>
  <si>
    <t>398</t>
  </si>
  <si>
    <t>pc.58</t>
  </si>
  <si>
    <t>malý průtokový ohřívač M3 v sestavě s beztlakovou pákovou armaturou pro umyvadlo s pevným ústím 10,5 cm, dodáváno v kompletu včetně uzávěru odtoku s ovládáním, montážní systém Easy - Fix pro snad- nou instalaci, součástí je připojovací vodič se zástrčkou a speciální perlátor Stupeň zabezpečení IP 25 ( 3,5 kW – 230 Volt ~ Zástrčka, rozměry 13 x 18 x 7 cm ) např. CLAGE M3/END ( 3,50 kW, 230 V, IP 25 )</t>
  </si>
  <si>
    <t>400</t>
  </si>
  <si>
    <t>201</t>
  </si>
  <si>
    <t>998725101</t>
  </si>
  <si>
    <t>přesun hmot pro zařizovací předměty vodorovně do 50 m, v objektech výšky do 6 m</t>
  </si>
  <si>
    <t>402</t>
  </si>
  <si>
    <t>https://podminky.urs.cz/item/CS_URS_2024_02/998725101</t>
  </si>
  <si>
    <t xml:space="preserve">OHŘÍVAČE VODY - BAR  :  hradí nájemce</t>
  </si>
  <si>
    <t>404</t>
  </si>
  <si>
    <t>203</t>
  </si>
  <si>
    <t>725539202</t>
  </si>
  <si>
    <t>montáž ohřívačů zásobníkových závěsných tlakových přes 15 do 50 l</t>
  </si>
  <si>
    <t>406</t>
  </si>
  <si>
    <t>https://podminky.urs.cz/item/CS_URS_2024_02/725539202</t>
  </si>
  <si>
    <t>408</t>
  </si>
  <si>
    <t>205</t>
  </si>
  <si>
    <t>pc.59</t>
  </si>
  <si>
    <t>el. zásob. ohřívač vody o objemu 45 litrů ( konstrukce s dvojitou nádrží, 1,5 kw, 230V, Pmax = 8 bar, IPX4, 21,7 kg, šířka 511 mm, výška 781 mm, hloubka 275 mm ) např. ARISTON VELIS DUNE 50</t>
  </si>
  <si>
    <t>410</t>
  </si>
  <si>
    <t>412</t>
  </si>
  <si>
    <t>207</t>
  </si>
  <si>
    <t>414</t>
  </si>
  <si>
    <t>416</t>
  </si>
  <si>
    <t>ALFA-36904 - D.1.6. - vytápění</t>
  </si>
  <si>
    <t>Ing.Jiří Jánský</t>
  </si>
  <si>
    <t xml:space="preserve">    D8 - Stavební úpravy</t>
  </si>
  <si>
    <t xml:space="preserve">    D2 - 732 - strojovny</t>
  </si>
  <si>
    <t xml:space="preserve">    D3 - 733 - potrubí</t>
  </si>
  <si>
    <t xml:space="preserve">    D4 - 734 - armatury</t>
  </si>
  <si>
    <t xml:space="preserve">    D5 - 735 - otopná tělesa</t>
  </si>
  <si>
    <t xml:space="preserve">    D6 - 783 - nátěry</t>
  </si>
  <si>
    <t xml:space="preserve">    D7 - 713 - izolace tepelné</t>
  </si>
  <si>
    <t>Stavební úpravy</t>
  </si>
  <si>
    <t>974031155</t>
  </si>
  <si>
    <t>Vysekání rýh ve zdivu cihelném hl do 100 mm š do 200 mm</t>
  </si>
  <si>
    <t>https://podminky.urs.cz/item/CS_URS_2024_02/974031155</t>
  </si>
  <si>
    <t>977151116</t>
  </si>
  <si>
    <t>Jádrové vrty diamantovými korunkami do stavebních materiálů (železobetonu, betonu, cihel, obkladů, dlažeb, kamene) průměru přes 70 do 80 mm</t>
  </si>
  <si>
    <t>https://podminky.urs.cz/item/CS_URS_2024_02/977151116</t>
  </si>
  <si>
    <t>0,20*16</t>
  </si>
  <si>
    <t>977151119</t>
  </si>
  <si>
    <t>Jádrové vrty diamantovými korunkami do stavebních materiálů (železobetonu, betonu, cihel, obkladů, dlažeb, kamene) průměru přes 100 do 110 mm</t>
  </si>
  <si>
    <t>https://podminky.urs.cz/item/CS_URS_2024_02/977151119</t>
  </si>
  <si>
    <t>0,20*8</t>
  </si>
  <si>
    <t>Pol177</t>
  </si>
  <si>
    <t>kotvení na hmoždinku</t>
  </si>
  <si>
    <t>Pol178</t>
  </si>
  <si>
    <t>použití zařízení pro zachytávání vody</t>
  </si>
  <si>
    <t>sb</t>
  </si>
  <si>
    <t>Pol179</t>
  </si>
  <si>
    <t>manipulace na staveništi</t>
  </si>
  <si>
    <t>Pol180</t>
  </si>
  <si>
    <t>přepravné</t>
  </si>
  <si>
    <t>997013151</t>
  </si>
  <si>
    <t>Vnitrostaveništní doprava suti a vybouraných hmot vodorovně do 50 m s naložením s omezením mechanizace pro budovy a haly výšky do 6 m</t>
  </si>
  <si>
    <t>https://podminky.urs.cz/item/CS_URS_2024_02/997013151</t>
  </si>
  <si>
    <t>Odvoz suti a vybouraných hmot na skládku nebo meziskládku do 1 km se složením</t>
  </si>
  <si>
    <t>Příplatek k odvozu suti a vybouraných hmot na skládku ZKD 1 km přes 1 km</t>
  </si>
  <si>
    <t>0,449*10 'Přepočtené koeficientem množství</t>
  </si>
  <si>
    <t>997013603</t>
  </si>
  <si>
    <t>Poplatek za uložení na skládce (skládkovné) stavebního odpadu cihelného kód odpadu 17 01 02</t>
  </si>
  <si>
    <t>https://podminky.urs.cz/item/CS_URS_2024_02/997013603</t>
  </si>
  <si>
    <t>732 - strojovny</t>
  </si>
  <si>
    <t>732421412</t>
  </si>
  <si>
    <t>Čerpadlo teplovodní mokroběžné závitové oběhové DN 25 výtlak do 6,0 m průtok 2,8 m3/h PN 10 pro vytápění</t>
  </si>
  <si>
    <t>soubor</t>
  </si>
  <si>
    <t>https://podminky.urs.cz/item/CS_URS_2024_02/732421412</t>
  </si>
  <si>
    <t>732420811</t>
  </si>
  <si>
    <t>Demontáž čerpadla oběhového spirálního DN 25</t>
  </si>
  <si>
    <t>https://podminky.urs.cz/item/CS_URS_2024_02/732420811</t>
  </si>
  <si>
    <t>998732311</t>
  </si>
  <si>
    <t>Přesun hmot pro strojovny stanovený procentní sazbou (%) z ceny vodorovná dopravní vzdálenost do 50 m ruční (bez užití mechanizace) v objektech výšky do 6 m</t>
  </si>
  <si>
    <t>%</t>
  </si>
  <si>
    <t>https://podminky.urs.cz/item/CS_URS_2024_02/998732311</t>
  </si>
  <si>
    <t>733 - potrubí</t>
  </si>
  <si>
    <t>733122222</t>
  </si>
  <si>
    <t>Potrubí z uhlíkové oceli tenkostěnné vně pozink spojované lisováním D 15x1,2 mm</t>
  </si>
  <si>
    <t>https://podminky.urs.cz/item/CS_URS_2024_02/733122222</t>
  </si>
  <si>
    <t>733122224</t>
  </si>
  <si>
    <t>Potrubí z uhlíkové oceli tenkostěnné vně pozink spojované lisováním D 22x1,5 mm</t>
  </si>
  <si>
    <t>https://podminky.urs.cz/item/CS_URS_2024_02/733122224</t>
  </si>
  <si>
    <t>733122225</t>
  </si>
  <si>
    <t>Potrubí z uhlíkové oceli tenkostěnné vně pozink spojované lisováním D 28x1,5 mm</t>
  </si>
  <si>
    <t>https://podminky.urs.cz/item/CS_URS_2024_02/733122225</t>
  </si>
  <si>
    <t>733122226</t>
  </si>
  <si>
    <t>Potrubí z uhlíkové oceli tenkostěnné vně pozink spojované lisováním D 35x1,5 mm</t>
  </si>
  <si>
    <t>https://podminky.urs.cz/item/CS_URS_2024_02/733122226</t>
  </si>
  <si>
    <t>733122227</t>
  </si>
  <si>
    <t>Potrubí z uhlíkové oceli tenkostěnné vně pozink spojované lisováním D 42x1,5 mm</t>
  </si>
  <si>
    <t>https://podminky.urs.cz/item/CS_URS_2024_02/733122227</t>
  </si>
  <si>
    <t>733191112</t>
  </si>
  <si>
    <t>Manžeta prostupová pro ocelové potrubí DN přes 20 do 32</t>
  </si>
  <si>
    <t>https://podminky.urs.cz/item/CS_URS_2024_02/733191112</t>
  </si>
  <si>
    <t>733190107</t>
  </si>
  <si>
    <t>Zkouška těsnosti potrubí ocelové závitové DN do 40</t>
  </si>
  <si>
    <t>https://podminky.urs.cz/item/CS_URS_2024_02/733190107</t>
  </si>
  <si>
    <t>733811241</t>
  </si>
  <si>
    <t>Ochrana potrubí ústředního vytápění termoizolačními trubicemi z PE tl přes 13 do 20 mm DN do 22 mm</t>
  </si>
  <si>
    <t>https://podminky.urs.cz/item/CS_URS_2024_02/733811241</t>
  </si>
  <si>
    <t>733811242</t>
  </si>
  <si>
    <t>Ochrana potrubí ústředního vytápění termoizolačními trubicemi z PE tl přes 13 do 20 mm DN přes 22 do 45 mm</t>
  </si>
  <si>
    <t>https://podminky.urs.cz/item/CS_URS_2024_02/733811242</t>
  </si>
  <si>
    <t>998733311</t>
  </si>
  <si>
    <t>Přesun hmot pro rozvody potrubí stanovený procentní sazbou z ceny vodorovná dopravní vzdálenost do 50 m ruční (bez užití mechanizace) v objektech výšky do 6 m</t>
  </si>
  <si>
    <t>https://podminky.urs.cz/item/CS_URS_2024_02/998733311</t>
  </si>
  <si>
    <t>734 - armatury</t>
  </si>
  <si>
    <t>734209113</t>
  </si>
  <si>
    <t>Montáž armatury závitové s dvěma závity G 1/2</t>
  </si>
  <si>
    <t>https://podminky.urs.cz/item/CS_URS_2024_02/734209113</t>
  </si>
  <si>
    <t>Pol163</t>
  </si>
  <si>
    <t>DVOUCESTNÝ VENTIL PRO FANCOILY , TERMOPOHON, DN 15, KVS=0,6 VČETNĚ TERMOPOHONU</t>
  </si>
  <si>
    <t>SB</t>
  </si>
  <si>
    <t>734209114</t>
  </si>
  <si>
    <t>Montáž armatury závitové s dvěma závity G 3/4</t>
  </si>
  <si>
    <t>https://podminky.urs.cz/item/CS_URS_2024_02/734209114</t>
  </si>
  <si>
    <t>Pol164</t>
  </si>
  <si>
    <t>DVOUCESTNÝ VENTIL PRO FANCOILY , TERMOPOHON, DN 20, KVS=2,5VČETNĚ TERMOPOHONU</t>
  </si>
  <si>
    <t>734211118</t>
  </si>
  <si>
    <t>Ventil závitový odvzdušňovací G 1/4 PN 14 do 120°C automatický</t>
  </si>
  <si>
    <t>https://podminky.urs.cz/item/CS_URS_2024_02/734211118</t>
  </si>
  <si>
    <t>734221544</t>
  </si>
  <si>
    <t>Ventil závitový termostatický přímý jednoregulační G 3/8 PN 16 do 110°C bez hlavice ovládání</t>
  </si>
  <si>
    <t>https://podminky.urs.cz/item/CS_URS_2024_02/734221544</t>
  </si>
  <si>
    <t>734221682</t>
  </si>
  <si>
    <t>Termostatická hlavice kapalinová PN 10 do 110°C otopných těles VK</t>
  </si>
  <si>
    <t>https://podminky.urs.cz/item/CS_URS_2024_02/734221682</t>
  </si>
  <si>
    <t>Pol165</t>
  </si>
  <si>
    <t>TERMOSTATICKÁ HLAVICE ELEKTRONICKÁ S TÝDENNÍM PROGRAMEM</t>
  </si>
  <si>
    <t>KS</t>
  </si>
  <si>
    <t>734261411</t>
  </si>
  <si>
    <t>Šroubení regulační radiátorové rohové G 3/8 bez vypouštění</t>
  </si>
  <si>
    <t>https://podminky.urs.cz/item/CS_URS_2024_02/734261411</t>
  </si>
  <si>
    <t>734291123</t>
  </si>
  <si>
    <t>Kohout plnící a vypouštěcí G 1/2 PN 10 do 90°C závitový</t>
  </si>
  <si>
    <t>https://podminky.urs.cz/item/CS_URS_2024_02/734291123</t>
  </si>
  <si>
    <t>734242414</t>
  </si>
  <si>
    <t>Ventil závitový zpětný přímý G 1 PN 16 do 110°C</t>
  </si>
  <si>
    <t>https://podminky.urs.cz/item/CS_URS_2024_02/734242414</t>
  </si>
  <si>
    <t>734291272</t>
  </si>
  <si>
    <t>Filtr závitový pro topné a chladicí systémy přímý G 1/2 PN 30 do 110°C s vnitřními závity a integrovaným magnetem</t>
  </si>
  <si>
    <t>https://podminky.urs.cz/item/CS_URS_2024_02/734291272</t>
  </si>
  <si>
    <t>734291273</t>
  </si>
  <si>
    <t>Filtr závitový pro topné a chladicí systémy přímý G 3/4 PN 30 do 110°C s vnitřními závity a integrovaným magnetem</t>
  </si>
  <si>
    <t>https://podminky.urs.cz/item/CS_URS_2024_02/734291273</t>
  </si>
  <si>
    <t>734291274</t>
  </si>
  <si>
    <t>Filtr závitový pro topné a chladicí systémy přímý G 1 PN 30 do 110°C s vnitřními závity a integrovaným magnetem</t>
  </si>
  <si>
    <t>https://podminky.urs.cz/item/CS_URS_2024_02/734291274</t>
  </si>
  <si>
    <t>734291276</t>
  </si>
  <si>
    <t>Filtr závitový pro topné a chladicí systémy přímý G 1 1/2 PN 30 do 110°C s vnitřními závity a integrovaným magnetem</t>
  </si>
  <si>
    <t>https://podminky.urs.cz/item/CS_URS_2024_02/734291276</t>
  </si>
  <si>
    <t>734292713</t>
  </si>
  <si>
    <t>Kohout kulový přímý G 1/2 PN 42 do 185°C vnitřní závit</t>
  </si>
  <si>
    <t>https://podminky.urs.cz/item/CS_URS_2024_02/734292713</t>
  </si>
  <si>
    <t>734292714</t>
  </si>
  <si>
    <t>Kohout kulový přímý G 3/4 PN 42 do 185°C vnitřní závit</t>
  </si>
  <si>
    <t>https://podminky.urs.cz/item/CS_URS_2024_02/734292714</t>
  </si>
  <si>
    <t>734292715</t>
  </si>
  <si>
    <t>Kohout kulový přímý G 1 PN 42 do 185°C vnitřní závit</t>
  </si>
  <si>
    <t>https://podminky.urs.cz/item/CS_URS_2024_02/734292715</t>
  </si>
  <si>
    <t>734292717</t>
  </si>
  <si>
    <t>Kohout kulový přímý G 1 1/2 PN 42 do 185°C vnitřní závit</t>
  </si>
  <si>
    <t>https://podminky.urs.cz/item/CS_URS_2024_02/734292717</t>
  </si>
  <si>
    <t>734211120</t>
  </si>
  <si>
    <t>Ventil závitový odvzdušňovací G 1/2 PN 14 do 120°C automatický</t>
  </si>
  <si>
    <t>https://podminky.urs.cz/item/CS_URS_2024_02/734211120</t>
  </si>
  <si>
    <t>734494213</t>
  </si>
  <si>
    <t>Návarek s trubkovým závitem G 1/2</t>
  </si>
  <si>
    <t>https://podminky.urs.cz/item/CS_URS_2024_02/734494213</t>
  </si>
  <si>
    <t>734411101</t>
  </si>
  <si>
    <t>Teploměr technický s pevným stonkem a jímkou zadní připojení průměr 63 mm délky 50 mm</t>
  </si>
  <si>
    <t>https://podminky.urs.cz/item/CS_URS_2024_02/734411101</t>
  </si>
  <si>
    <t>734173213</t>
  </si>
  <si>
    <t>Spoj přírubový PN 6/I do 200°C DN 40</t>
  </si>
  <si>
    <t>https://podminky.urs.cz/item/CS_URS_2024_02/734173213</t>
  </si>
  <si>
    <t>734209124</t>
  </si>
  <si>
    <t>Montáž armatury závitové s třemi závity G 3/4</t>
  </si>
  <si>
    <t>https://podminky.urs.cz/item/CS_URS_2024_02/734209124</t>
  </si>
  <si>
    <t>Pol190</t>
  </si>
  <si>
    <t>TROJCESTNÝ SMĚŠOVACÍ VENTIL RP 3/4", KVS=4</t>
  </si>
  <si>
    <t>734209125</t>
  </si>
  <si>
    <t>Montáž armatury závitové s třemi závity G 1</t>
  </si>
  <si>
    <t>https://podminky.urs.cz/item/CS_URS_2024_02/734209125</t>
  </si>
  <si>
    <t>Pol191</t>
  </si>
  <si>
    <t>TROJCESTNÝ SMĚŠOVACÍ VENTIL RP 1", KVS=10</t>
  </si>
  <si>
    <t>734412111</t>
  </si>
  <si>
    <t>Měřič tepla kompaktní Qn 0,6 G 1/2!</t>
  </si>
  <si>
    <t>https://podminky.urs.cz/item/CS_URS_2024_02/734412111</t>
  </si>
  <si>
    <t>Pol168</t>
  </si>
  <si>
    <t>Měřič tepla kompaktní Qn 1,5 G 3/4"</t>
  </si>
  <si>
    <t>Pol169</t>
  </si>
  <si>
    <t>Měřič tepla kompaktní Qn 6 G 5/4"</t>
  </si>
  <si>
    <t>Pol170</t>
  </si>
  <si>
    <t>Měřič tepla kompaktní Qn 10 G 2"</t>
  </si>
  <si>
    <t>998734311</t>
  </si>
  <si>
    <t>Přesun hmot pro armatury stanovený procentní sazbou (%) z ceny vodorovná dopravní vzdálenost do 50 m ruční (bez užití mechanizace) v objektech výšky do 6 m</t>
  </si>
  <si>
    <t>https://podminky.urs.cz/item/CS_URS_2024_02/998734311</t>
  </si>
  <si>
    <t>735 - otopná tělesa</t>
  </si>
  <si>
    <t>735494811</t>
  </si>
  <si>
    <t>Vypuštění vody z otopných těles</t>
  </si>
  <si>
    <t>https://podminky.urs.cz/item/CS_URS_2024_02/735494811</t>
  </si>
  <si>
    <t>735117110</t>
  </si>
  <si>
    <t>Odpojení a připojení otopného tělesa litinového po nátěru</t>
  </si>
  <si>
    <t>https://podminky.urs.cz/item/CS_URS_2024_02/735117110</t>
  </si>
  <si>
    <t>735118110</t>
  </si>
  <si>
    <t>Zkoušky těsnosti otopných těles litinových článkových vodou</t>
  </si>
  <si>
    <t>https://podminky.urs.cz/item/CS_URS_2024_02/735118110</t>
  </si>
  <si>
    <t>735191904</t>
  </si>
  <si>
    <t>Vyčištění otopných těles litinových proplachem vodou</t>
  </si>
  <si>
    <t>https://podminky.urs.cz/item/CS_URS_2024_02/735191904</t>
  </si>
  <si>
    <t>998735311</t>
  </si>
  <si>
    <t>Přesun hmot pro otopná tělesa stanovený procentní sazbou (%) z ceny vodorovná dopravní vzdálenost do 50 m ruční (bez užití mechanizace) v objektech výšky do 6 m</t>
  </si>
  <si>
    <t>https://podminky.urs.cz/item/CS_URS_2024_02/998735311</t>
  </si>
  <si>
    <t>783617127</t>
  </si>
  <si>
    <t>Krycí dvojnásobný syntetický nátěr deskových otopných těles</t>
  </si>
  <si>
    <t>https://podminky.urs.cz/item/CS_URS_2024_02/783617127</t>
  </si>
  <si>
    <t>783617605</t>
  </si>
  <si>
    <t>Krycí jednonásobný syntetický tepelně odolný nátěr potrubí DN do 50 mm</t>
  </si>
  <si>
    <t>https://podminky.urs.cz/item/CS_URS_2024_02/783617605</t>
  </si>
  <si>
    <t>733110803</t>
  </si>
  <si>
    <t>Demontáž potrubí ocelového závitového DN do 15</t>
  </si>
  <si>
    <t>https://podminky.urs.cz/item/CS_URS_2024_02/733110803</t>
  </si>
  <si>
    <t>733110806</t>
  </si>
  <si>
    <t>Demontáž potrubí ocelového závitového DN přes 15 do 32</t>
  </si>
  <si>
    <t>https://podminky.urs.cz/item/CS_URS_2024_02/733110806</t>
  </si>
  <si>
    <t>713 - izolace tepelné</t>
  </si>
  <si>
    <t>713463211</t>
  </si>
  <si>
    <t>Montáž izolace tepelné potrubí potrubními pouzdry s Al fólií staženými Al páskou 1x D do 50 mm</t>
  </si>
  <si>
    <t>https://podminky.urs.cz/item/CS_URS_2024_02/713463211</t>
  </si>
  <si>
    <t>Pol192</t>
  </si>
  <si>
    <t>POTRUBNÍ POUZDRO 28/30 MINERÁLNÍ VATA S AL ÚPRAVOU</t>
  </si>
  <si>
    <t>998713201</t>
  </si>
  <si>
    <t>Přesun hmot pro izolace tepelné stanovený procentní sazbou (%) z ceny vodorovná dopravní vzdálenost do 50 m s užitím mechanizace v objektech výšky do 6 m</t>
  </si>
  <si>
    <t>1592906522</t>
  </si>
  <si>
    <t>https://podminky.urs.cz/item/CS_URS_2024_02/998713201</t>
  </si>
  <si>
    <t>Pol181</t>
  </si>
  <si>
    <t>TOPNÁ ZKOUŠKA</t>
  </si>
  <si>
    <t>Pol182</t>
  </si>
  <si>
    <t>ODVZDUŠNĚNÍ A NAPUŠTĚNÍ SYSTÉMU</t>
  </si>
  <si>
    <t>Pol183</t>
  </si>
  <si>
    <t>DROBNÉ STAVEBNÍ ÚPRAVY</t>
  </si>
  <si>
    <t>ALFA-36905 - D.1.7. - vzduchotechnika</t>
  </si>
  <si>
    <t xml:space="preserve">    713 - Izolace požární</t>
  </si>
  <si>
    <t xml:space="preserve">    751 - Vzduchotechnika</t>
  </si>
  <si>
    <t>Izolace požární</t>
  </si>
  <si>
    <t>751581211</t>
  </si>
  <si>
    <t>Obklad čtyřhranného potrubí protipožárními deskami EI 30</t>
  </si>
  <si>
    <t>https://podminky.urs.cz/item/CS_URS_2024_02/751581211</t>
  </si>
  <si>
    <t>751581214</t>
  </si>
  <si>
    <t>Obklad čtyřhranného potrubí protipožárními deskami EI 90</t>
  </si>
  <si>
    <t>https://podminky.urs.cz/item/CS_URS_2024_02/751581214</t>
  </si>
  <si>
    <t>-1646801049</t>
  </si>
  <si>
    <t>751</t>
  </si>
  <si>
    <t>Vzduchotechnika</t>
  </si>
  <si>
    <t>751122011</t>
  </si>
  <si>
    <t>Montáž ventilátoru radiálního nízkotlakého nástěnného základního D do 100 mm</t>
  </si>
  <si>
    <t>https://podminky.urs.cz/item/CS_URS_2024_02/751122011</t>
  </si>
  <si>
    <t>Pol184</t>
  </si>
  <si>
    <t>malý radiální ventilátor 60 m3/h, 80 Pa,28W/230V, s doběhem 5-25 minut</t>
  </si>
  <si>
    <t>751123811</t>
  </si>
  <si>
    <t>Demontáž ventilátoru radiálního nízkotlakého kruhové potrubí D do 300 mm</t>
  </si>
  <si>
    <t>https://podminky.urs.cz/item/CS_URS_2024_02/751123811</t>
  </si>
  <si>
    <t>998751311</t>
  </si>
  <si>
    <t>Přesun hmot pro vzduchotechniku stanovený procentní sazbou (%) z ceny vodorovná dopravní vzdálenost do 50 m ruční (bez užití mechanizace) v objektech výšky do 12 m</t>
  </si>
  <si>
    <t>-145886412</t>
  </si>
  <si>
    <t>https://podminky.urs.cz/item/CS_URS_2024_02/998751311</t>
  </si>
  <si>
    <t>VZD 1</t>
  </si>
  <si>
    <t>Revize požárních klapek</t>
  </si>
  <si>
    <t>Pol185</t>
  </si>
  <si>
    <t>Zaslepení výústek 100×200</t>
  </si>
  <si>
    <t>Pol186</t>
  </si>
  <si>
    <t>Zaslepení výústek 400×400</t>
  </si>
  <si>
    <t>Pol187</t>
  </si>
  <si>
    <t>Zaslepení výústek D 150</t>
  </si>
  <si>
    <t>Pol188</t>
  </si>
  <si>
    <t>Demontáž SDK obložení VZD potrubí</t>
  </si>
  <si>
    <t>Pol189</t>
  </si>
  <si>
    <t>Zpětné opláštění SDK deskou</t>
  </si>
  <si>
    <t>ALFA-36906 - vedlejší a ostatní náklady</t>
  </si>
  <si>
    <t>OST - Ostatní</t>
  </si>
  <si>
    <t xml:space="preserve">    O01 - Ostatní</t>
  </si>
  <si>
    <t xml:space="preserve">    O02 - Vedlejší náklady</t>
  </si>
  <si>
    <t>OST</t>
  </si>
  <si>
    <t>Ostatní</t>
  </si>
  <si>
    <t>O01</t>
  </si>
  <si>
    <t>R10002</t>
  </si>
  <si>
    <t xml:space="preserve">dokumentace skutečného provedení díla </t>
  </si>
  <si>
    <t>619182259</t>
  </si>
  <si>
    <t xml:space="preserve">"dokumentace skutečného provedení díla </t>
  </si>
  <si>
    <t>R10006</t>
  </si>
  <si>
    <t>náklady spojené se zřízením a vedením bankovní záruky</t>
  </si>
  <si>
    <t>2105129468</t>
  </si>
  <si>
    <t xml:space="preserve">"zajištění realizace díla bankovní zárukou - náklady a poplatky spojené se zajištěním díla formou bankovní záruky  "</t>
  </si>
  <si>
    <t>R100072</t>
  </si>
  <si>
    <t>náklady na kompletaci dokladů</t>
  </si>
  <si>
    <t>1634569217</t>
  </si>
  <si>
    <t xml:space="preserve">"náklady na vyhotovení a kompletaci dokladů předávaných při předání a převzetí díla nebo nutných  ke kolaudaci -  2 x v tištěné podobě"</t>
  </si>
  <si>
    <t>R1000721</t>
  </si>
  <si>
    <t xml:space="preserve">náklady na předepsané zkoušky a měření </t>
  </si>
  <si>
    <t>2122233857</t>
  </si>
  <si>
    <t xml:space="preserve">"náklady na předepsané zkoušky a měření nutných k předání a převzetí díla nebo nutných  ke kolaudaci -  2 x v tištěné podobě"</t>
  </si>
  <si>
    <t>R1000741</t>
  </si>
  <si>
    <t>náklady spojené s pojištěním odpovědnosti za škodu způsobenou třetím osobám</t>
  </si>
  <si>
    <t>-878704251</t>
  </si>
  <si>
    <t>" náklady a poplatky spojené s pojištěním odpovědnosti za škodu způsobenou třetím osobám "</t>
  </si>
  <si>
    <t>O02</t>
  </si>
  <si>
    <t>Vedlejší náklady</t>
  </si>
  <si>
    <t>R20001</t>
  </si>
  <si>
    <t>vybudování a odstranění staveniště</t>
  </si>
  <si>
    <t>1259958031</t>
  </si>
  <si>
    <t>"veškeré náklady a činnosti související s vybudováním a likvidací staveniště"</t>
  </si>
  <si>
    <t>"včetně zajištění připojení na elektrickou energii, vodu a odvodnění staveniště"</t>
  </si>
  <si>
    <t>"včetně provádění každodenního hrubého úklidu staveniště"</t>
  </si>
  <si>
    <t>"včetně průběžné likvidace vznikajících odpadů oprávněnou osobou"</t>
  </si>
  <si>
    <t>"jedná se standartní prvky BOZP (mobilní oplocení, výstražné označení, přechody výkopů, vč. oplocení, zábradlí , mobilní chemické WC atd,"</t>
  </si>
  <si>
    <t>"ochranná stříška nad vstupem do budovy, provizorní zakrytí výtahové šachty"</t>
  </si>
  <si>
    <t>"včetně jejich dodávky, montáže, údržby a demontáže, resp. likvidace a povinosti vyplývající z plánu BOZP, vč. připomínek příslušných úřadů"</t>
  </si>
  <si>
    <t>R20005</t>
  </si>
  <si>
    <t>dopravně inženýrská opatření</t>
  </si>
  <si>
    <t>-485789384</t>
  </si>
  <si>
    <t>"náklady na vyhotovení návrhu dočasného dopravního značení, jeho projednání s dotčenými orgány a organizacemi"</t>
  </si>
  <si>
    <t xml:space="preserve">"dodání dopravních značek, semafory,  jejich rozmístění, přemis´tování a údržba v průběhu stavby, provoz semaforů"</t>
  </si>
  <si>
    <t>" vč. následného odstranění po skončení stavby"</t>
  </si>
  <si>
    <t>R20008</t>
  </si>
  <si>
    <t>ochrana stávajících vedení a zařízení před poškozením</t>
  </si>
  <si>
    <t>-953193820</t>
  </si>
  <si>
    <t xml:space="preserve">"ochrana stávajících inženýrských sítí a stavebních objektů před poškozením" </t>
  </si>
  <si>
    <t>R95290002</t>
  </si>
  <si>
    <t>průběžný denní úklid prostor dotčených stavebním provozem vnitřních i vnějších</t>
  </si>
  <si>
    <t>1758611542</t>
  </si>
  <si>
    <t>R95290003</t>
  </si>
  <si>
    <t>kompletní úklid okolí stavby dotčených stavebním provozem - zvýšené nároky - veřejný prostor</t>
  </si>
  <si>
    <t>1691892554</t>
  </si>
  <si>
    <t>R95290004</t>
  </si>
  <si>
    <t>kompletní zakrytí podlah a zařízení budovy před poškozením po dobu realizace stavebních prací</t>
  </si>
  <si>
    <t>782697505</t>
  </si>
  <si>
    <t>R95290005</t>
  </si>
  <si>
    <t>kompletní opatření proti šíření prachu a hluku po budově a mimo budovu po dobu realizace stavebních prací</t>
  </si>
  <si>
    <t>1878114129</t>
  </si>
  <si>
    <t>SEZNAM FIGUR</t>
  </si>
  <si>
    <t>Výměra</t>
  </si>
  <si>
    <t>dil1</t>
  </si>
  <si>
    <t>Použití figury:</t>
  </si>
  <si>
    <t>Bourání podlah z dlaždic keramických nebo xylolitových tl do 10 mm plochy přes 1 m2</t>
  </si>
  <si>
    <t xml:space="preserve">Příplatek k montáži podlah keramických lepených cementovým flexibilním lepidlem za plochu do 5 m2 </t>
  </si>
  <si>
    <t>Mazanina tl přes 80 do 120 mm z betonu prostého bez zvýšených nároků na prostředí tř. C 16/20</t>
  </si>
  <si>
    <t>Provedení izolace proti zemní vlhkosti pásy přitavením vodorovné NAIP</t>
  </si>
  <si>
    <t>Montáž podlah keramických hladkých lepených cementovým flexibilním lepidlem přes 9 do 12 ks/m2</t>
  </si>
  <si>
    <t>Bourání podkladů pod dlažby nebo mazanin betonových nebo z litého asfaltu tl přes 100 mm pl do 4 m2</t>
  </si>
  <si>
    <t>Příplatek k bourání betonových mazanin za bourání mazanin s plastovými vlákny tl přes 100 mm</t>
  </si>
  <si>
    <t>Odstranění násypů pod podlahami tl do 100 mm pl přes 2 m2</t>
  </si>
  <si>
    <t>Bourání podkladů pod dlažby nebo mazanin betonových nebo z litého asfaltu tl do 100 mm pl přes 4 m2</t>
  </si>
  <si>
    <t>Příplatek k bourání betonových mazanin za bourání mazanin se svařovanou sítí tl do 100 mm</t>
  </si>
  <si>
    <t>Bourání podlah z dlaždic betonových, teracových nebo čedičových tl do 40 mm plochy přes 1 m2</t>
  </si>
  <si>
    <t>Montáž soklů z dlaždic keramických rovných lepených cementovým flexibilním lepidlem v přes 90 do 120 mm</t>
  </si>
  <si>
    <t>sokl keramický mrazuvzdorný povrch hladký/matný tl do 10mm výšky přes 90 do 120mm</t>
  </si>
  <si>
    <t>dl5</t>
  </si>
  <si>
    <t>Bourání podkladů pod dlažby nebo mazanin betonových nebo z litého asfaltu tl do 100 mm pl do 4 m2</t>
  </si>
  <si>
    <t>Odstranění násypů pod podlahami tl do 100 mm pl do 2 m2</t>
  </si>
  <si>
    <t>pás asfaltový natavitelný oxidovaný s vložkou ze skleněné rohože typu V60 s jemnozrnným minerálním posypem tl 4,0mm</t>
  </si>
  <si>
    <t>dl52</t>
  </si>
  <si>
    <t>Provedení adhezního můstku na vodorovné ploše</t>
  </si>
  <si>
    <t>Čištění vnitřních ploch podlah nebo schodišť po položení dlažby chemickými prostředky</t>
  </si>
  <si>
    <t>adhezní můstek pod izolační a vyrovnávací lepící hmoty</t>
  </si>
  <si>
    <t>Vysátí podkladu před pokládkou dlažby</t>
  </si>
  <si>
    <t>Nátěr penetrační na podlahu</t>
  </si>
  <si>
    <t>dlažba keramická slinutá mrazuvzdorná R9 povrch hladký/matný tl do 10mm přes 9 do 12ks/m2</t>
  </si>
  <si>
    <t>Montáž podlah keramických hladkých lepených cementovým flexibilním lepidlem přes 4 do 6 ks/m2</t>
  </si>
  <si>
    <t>dl8</t>
  </si>
  <si>
    <t>Lešení pomocné pro objekty pozemních staveb s lešeňovou podlahou v přes 1,9 do 3,5 m zatížení do 150 kg/m2</t>
  </si>
  <si>
    <t>Vyčištění budov bytové a občanské výstavby při výšce podlaží přes 4 m</t>
  </si>
  <si>
    <t>Montáž profilů rohových lepených flexibilním cementovým lepidlem</t>
  </si>
  <si>
    <t>lišta ukončovací z PVC 12,5mm</t>
  </si>
  <si>
    <t>li2</t>
  </si>
  <si>
    <t>li21</t>
  </si>
  <si>
    <t>li22</t>
  </si>
  <si>
    <t>mal1</t>
  </si>
  <si>
    <t>mal2</t>
  </si>
  <si>
    <t>Mazanina tl přes 50 do 80 mm z betonu prostého bez zvýšených nároků na prostředí tř. C 20/25</t>
  </si>
  <si>
    <t>Příplatek k mazanině tl přes 50 do 80 mm za přehlazení povrchu</t>
  </si>
  <si>
    <t>Příplatek k mazanině tl přes 50 do 80 mm za stržení povrchu spodní vrstvy před vložením výztuže</t>
  </si>
  <si>
    <t>Příplatek k mazanině tl přes 80 do 120 mm za přehlazení povrchu</t>
  </si>
  <si>
    <t>Základní antikorozní jednonásobný epoxidový nátěr zámečnických konstrukcí</t>
  </si>
  <si>
    <t>Krycí jednonásobný epoxidový nátěr zámečnických konstrukcí</t>
  </si>
  <si>
    <t>Odmaštění zámečnických konstrukcí ředidlovým odmašťovačem</t>
  </si>
  <si>
    <t>Odstranění nátěru ze zámečnických konstrukcí opálením</t>
  </si>
  <si>
    <t>obkl1</t>
  </si>
  <si>
    <t>Montáž obkladů keramických hladkých lepených cementovým flexibilním lepidlem přes 19 do 22 ks/m2</t>
  </si>
  <si>
    <t>Nátěr penetrační na stěnu</t>
  </si>
  <si>
    <t>Příplatek k montáži obkladů keramických lepených cementovým flexibilním lepidlem za plochu do 10 m2</t>
  </si>
  <si>
    <t>obklad keramický nemrazuvzdorný povrch hladký/mat/lesk tl do 10mm přes 19 do 22ks/m2</t>
  </si>
  <si>
    <t>Celoplošné vyrovnání podkladu stěrkou tl 3 mm</t>
  </si>
  <si>
    <t>Příplatek k cenám celoplošné vyrovnání stěrkou za každý další 1 mm přes tl 3 mm</t>
  </si>
  <si>
    <t>Odsekání a odebrání obkladů stěn z vnitřních obkládaček plochy přes 1 m2</t>
  </si>
  <si>
    <t>Provedení adhezního můstku na svislé ploše</t>
  </si>
  <si>
    <t>Vápenocementová omítka hrubá jednovrstvá zatřená vnitřních stěn nanášená ručně</t>
  </si>
  <si>
    <t>Vápenocementová omítka hladká jednovrstvá vnitřních stěn nanášená ručně</t>
  </si>
  <si>
    <t>Penetrační disperzní nátěr vnitřních stěn nanášený ručně</t>
  </si>
  <si>
    <t>Otlučení (osekání) vnitřní vápenné nebo vápenocementové omítky stěn v rozsahu přes 10 do 30 %</t>
  </si>
  <si>
    <t>Oprava vnitřní vápenné štukové omítky stěn tl jádrové omítky do 20 mm a tl štuku do 3 mm v rozsahu plochy přes 10 do 30 %</t>
  </si>
  <si>
    <t>Hloubková jednonásobná bezbarvá penetrace podkladu v místnostech v přes 3,80 do 5,00 m</t>
  </si>
  <si>
    <t>Dvojnásobné bílé malby ze směsí za mokra výborně oděruvzdorných v místnostech v přes 3,80 do 5,00 m</t>
  </si>
  <si>
    <t>Otlučení (osekání) vnitřní vápenné nebo vápenocementové omítky stropů v rozsahu přes 10 do 30 %</t>
  </si>
  <si>
    <t>Oprava vnitřní vápenné štukové omítky tl jádrové omítky do 20 mm a tl štuku do 3 mm stropů v rozsahu plochy přes 10 do 30 %</t>
  </si>
  <si>
    <t>Pletivo sklovláknité vnitřních stěn vtlačené do tmelu</t>
  </si>
  <si>
    <t>Příplatek k SDK příčce za rovinnost kvality Q3</t>
  </si>
  <si>
    <t>Spojovací prostředky pro položení dřevěných podlah a zakrytí kanálů</t>
  </si>
  <si>
    <t>řez2</t>
  </si>
  <si>
    <t>řez3</t>
  </si>
  <si>
    <t>řez4</t>
  </si>
  <si>
    <t>Montáž desek tl 12,5 mm SDK příčka oboustranně</t>
  </si>
  <si>
    <t>SDK příčka základní penetrační nátěr (oboustranně)</t>
  </si>
  <si>
    <t>sdk2</t>
  </si>
  <si>
    <t>tes11</t>
  </si>
  <si>
    <t>tes12</t>
  </si>
  <si>
    <t>Položení polštáře pod podlahy při osové vzdálenosti do 65 cm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</si>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</sst>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i/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5" fillId="0" borderId="0" applyNumberFormat="0" applyFill="0" applyBorder="0" applyAlignment="0" applyProtection="0"/>
  </cellStyleXfs>
  <cellXfs count="4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6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20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20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3" fillId="0" borderId="15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3" fillId="0" borderId="15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4" fillId="4" borderId="7" xfId="0" applyFont="1" applyFill="1" applyBorder="1" applyAlignment="1" applyProtection="1">
      <alignment horizontal="center" vertical="center"/>
    </xf>
    <xf numFmtId="0" fontId="24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4" fillId="4" borderId="8" xfId="0" applyFont="1" applyFill="1" applyBorder="1" applyAlignment="1" applyProtection="1">
      <alignment horizontal="center" vertical="center"/>
    </xf>
    <xf numFmtId="0" fontId="24" fillId="4" borderId="8" xfId="0" applyFont="1" applyFill="1" applyBorder="1" applyAlignment="1" applyProtection="1">
      <alignment horizontal="right" vertical="center"/>
    </xf>
    <xf numFmtId="0" fontId="24" fillId="4" borderId="9" xfId="0" applyFont="1" applyFill="1" applyBorder="1" applyAlignment="1" applyProtection="1">
      <alignment horizontal="center" vertical="center"/>
    </xf>
    <xf numFmtId="0" fontId="25" fillId="0" borderId="17" xfId="0" applyFont="1" applyBorder="1" applyAlignment="1" applyProtection="1">
      <alignment horizontal="center" vertical="center" wrapText="1"/>
    </xf>
    <xf numFmtId="0" fontId="25" fillId="0" borderId="18" xfId="0" applyFont="1" applyBorder="1" applyAlignment="1" applyProtection="1">
      <alignment horizontal="center" vertical="center" wrapText="1"/>
    </xf>
    <xf numFmtId="0" fontId="25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2" fillId="0" borderId="15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vertical="center"/>
    </xf>
    <xf numFmtId="4" fontId="3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1" fillId="0" borderId="15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31" fillId="0" borderId="20" xfId="0" applyNumberFormat="1" applyFont="1" applyBorder="1" applyAlignment="1" applyProtection="1">
      <alignment vertical="center"/>
    </xf>
    <xf numFmtId="4" fontId="31" fillId="0" borderId="21" xfId="0" applyNumberFormat="1" applyFont="1" applyBorder="1" applyAlignment="1" applyProtection="1">
      <alignment vertical="center"/>
    </xf>
    <xf numFmtId="166" fontId="31" fillId="0" borderId="21" xfId="0" applyNumberFormat="1" applyFont="1" applyBorder="1" applyAlignment="1" applyProtection="1">
      <alignment vertical="center"/>
    </xf>
    <xf numFmtId="4" fontId="31" fillId="0" borderId="22" xfId="0" applyNumberFormat="1" applyFont="1" applyBorder="1" applyAlignment="1" applyProtection="1">
      <alignment vertical="center"/>
    </xf>
    <xf numFmtId="0" fontId="33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6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33" fillId="0" borderId="0" xfId="0" applyFont="1" applyAlignment="1">
      <alignment horizontal="left" vertical="center" wrapText="1"/>
    </xf>
    <xf numFmtId="0" fontId="0" fillId="0" borderId="1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4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4" fillId="4" borderId="0" xfId="0" applyFont="1" applyFill="1" applyAlignment="1" applyProtection="1">
      <alignment horizontal="right" vertical="center"/>
    </xf>
    <xf numFmtId="0" fontId="35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4" fillId="4" borderId="17" xfId="0" applyFont="1" applyFill="1" applyBorder="1" applyAlignment="1" applyProtection="1">
      <alignment horizontal="center" vertical="center" wrapText="1"/>
    </xf>
    <xf numFmtId="0" fontId="24" fillId="4" borderId="18" xfId="0" applyFont="1" applyFill="1" applyBorder="1" applyAlignment="1" applyProtection="1">
      <alignment horizontal="center" vertical="center" wrapText="1"/>
    </xf>
    <xf numFmtId="0" fontId="24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6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6" fillId="0" borderId="13" xfId="0" applyNumberFormat="1" applyFont="1" applyBorder="1" applyAlignment="1" applyProtection="1"/>
    <xf numFmtId="166" fontId="36" fillId="0" borderId="14" xfId="0" applyNumberFormat="1" applyFont="1" applyBorder="1" applyAlignment="1" applyProtection="1"/>
    <xf numFmtId="4" fontId="37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4" fillId="0" borderId="23" xfId="0" applyFont="1" applyBorder="1" applyAlignment="1" applyProtection="1">
      <alignment horizontal="center" vertical="center"/>
    </xf>
    <xf numFmtId="49" fontId="24" fillId="0" borderId="23" xfId="0" applyNumberFormat="1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center" vertical="center" wrapText="1"/>
    </xf>
    <xf numFmtId="167" fontId="24" fillId="0" borderId="23" xfId="0" applyNumberFormat="1" applyFont="1" applyBorder="1" applyAlignment="1" applyProtection="1">
      <alignment vertical="center"/>
    </xf>
    <xf numFmtId="4" fontId="24" fillId="2" borderId="23" xfId="0" applyNumberFormat="1" applyFont="1" applyFill="1" applyBorder="1" applyAlignment="1" applyProtection="1">
      <alignment vertical="center"/>
      <protection locked="0"/>
    </xf>
    <xf numFmtId="4" fontId="24" fillId="0" borderId="23" xfId="0" applyNumberFormat="1" applyFont="1" applyBorder="1" applyAlignment="1" applyProtection="1">
      <alignment vertical="center"/>
    </xf>
    <xf numFmtId="0" fontId="25" fillId="2" borderId="15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 applyProtection="1">
      <alignment horizontal="center" vertical="center"/>
    </xf>
    <xf numFmtId="166" fontId="25" fillId="0" borderId="0" xfId="0" applyNumberFormat="1" applyFont="1" applyBorder="1" applyAlignment="1" applyProtection="1">
      <alignment vertical="center"/>
    </xf>
    <xf numFmtId="166" fontId="25" fillId="0" borderId="16" xfId="0" applyNumberFormat="1" applyFont="1" applyBorder="1" applyAlignment="1" applyProtection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40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1" fillId="0" borderId="23" xfId="0" applyFont="1" applyBorder="1" applyAlignment="1" applyProtection="1">
      <alignment horizontal="center" vertical="center"/>
    </xf>
    <xf numFmtId="49" fontId="41" fillId="0" borderId="23" xfId="0" applyNumberFormat="1" applyFont="1" applyBorder="1" applyAlignment="1" applyProtection="1">
      <alignment horizontal="left" vertical="center" wrapText="1"/>
    </xf>
    <xf numFmtId="0" fontId="41" fillId="0" borderId="23" xfId="0" applyFont="1" applyBorder="1" applyAlignment="1" applyProtection="1">
      <alignment horizontal="left" vertical="center" wrapText="1"/>
    </xf>
    <xf numFmtId="0" fontId="41" fillId="0" borderId="23" xfId="0" applyFont="1" applyBorder="1" applyAlignment="1" applyProtection="1">
      <alignment horizontal="center" vertical="center" wrapText="1"/>
    </xf>
    <xf numFmtId="167" fontId="41" fillId="0" borderId="23" xfId="0" applyNumberFormat="1" applyFont="1" applyBorder="1" applyAlignment="1" applyProtection="1">
      <alignment vertical="center"/>
    </xf>
    <xf numFmtId="4" fontId="41" fillId="2" borderId="23" xfId="0" applyNumberFormat="1" applyFont="1" applyFill="1" applyBorder="1" applyAlignment="1" applyProtection="1">
      <alignment vertical="center"/>
      <protection locked="0"/>
    </xf>
    <xf numFmtId="4" fontId="41" fillId="0" borderId="23" xfId="0" applyNumberFormat="1" applyFont="1" applyBorder="1" applyAlignment="1" applyProtection="1">
      <alignment vertical="center"/>
    </xf>
    <xf numFmtId="0" fontId="42" fillId="0" borderId="4" xfId="0" applyFont="1" applyBorder="1" applyAlignment="1">
      <alignment vertical="center"/>
    </xf>
    <xf numFmtId="0" fontId="41" fillId="2" borderId="15" xfId="0" applyFont="1" applyFill="1" applyBorder="1" applyAlignment="1" applyProtection="1">
      <alignment horizontal="left" vertical="center"/>
      <protection locked="0"/>
    </xf>
    <xf numFmtId="0" fontId="41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3" fillId="0" borderId="4" xfId="0" applyFont="1" applyBorder="1" applyAlignment="1" applyProtection="1"/>
    <xf numFmtId="0" fontId="13" fillId="0" borderId="0" xfId="0" applyFont="1" applyAlignment="1" applyProtection="1"/>
    <xf numFmtId="0" fontId="13" fillId="0" borderId="0" xfId="0" applyFont="1" applyAlignment="1" applyProtection="1">
      <alignment horizontal="left"/>
    </xf>
    <xf numFmtId="0" fontId="13" fillId="0" borderId="0" xfId="0" applyFont="1" applyAlignment="1" applyProtection="1">
      <protection locked="0"/>
    </xf>
    <xf numFmtId="4" fontId="13" fillId="0" borderId="0" xfId="0" applyNumberFormat="1" applyFont="1" applyAlignment="1" applyProtection="1"/>
    <xf numFmtId="0" fontId="13" fillId="0" borderId="4" xfId="0" applyFont="1" applyBorder="1" applyAlignment="1"/>
    <xf numFmtId="0" fontId="13" fillId="0" borderId="15" xfId="0" applyFont="1" applyBorder="1" applyAlignment="1" applyProtection="1"/>
    <xf numFmtId="0" fontId="13" fillId="0" borderId="0" xfId="0" applyFont="1" applyBorder="1" applyAlignment="1" applyProtection="1"/>
    <xf numFmtId="166" fontId="13" fillId="0" borderId="0" xfId="0" applyNumberFormat="1" applyFont="1" applyBorder="1" applyAlignment="1" applyProtection="1"/>
    <xf numFmtId="166" fontId="13" fillId="0" borderId="16" xfId="0" applyNumberFormat="1" applyFont="1" applyBorder="1" applyAlignment="1" applyProtection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4" fontId="13" fillId="0" borderId="0" xfId="0" applyNumberFormat="1" applyFont="1" applyAlignment="1">
      <alignment vertical="center"/>
    </xf>
    <xf numFmtId="0" fontId="25" fillId="2" borderId="20" xfId="0" applyFont="1" applyFill="1" applyBorder="1" applyAlignment="1" applyProtection="1">
      <alignment horizontal="left" vertical="center"/>
      <protection locked="0"/>
    </xf>
    <xf numFmtId="0" fontId="25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166" fontId="25" fillId="0" borderId="22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24" fillId="2" borderId="23" xfId="0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4" fillId="4" borderId="17" xfId="0" applyFont="1" applyFill="1" applyBorder="1" applyAlignment="1">
      <alignment horizontal="center" vertical="center" wrapText="1"/>
    </xf>
    <xf numFmtId="0" fontId="24" fillId="4" borderId="18" xfId="0" applyFont="1" applyFill="1" applyBorder="1" applyAlignment="1">
      <alignment horizontal="center" vertical="center" wrapText="1"/>
    </xf>
    <xf numFmtId="0" fontId="24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3" fillId="0" borderId="17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/>
    </xf>
    <xf numFmtId="167" fontId="43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7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4" fillId="0" borderId="24" xfId="0" applyFont="1" applyBorder="1" applyAlignment="1">
      <alignment vertical="center" wrapText="1"/>
    </xf>
    <xf numFmtId="0" fontId="44" fillId="0" borderId="25" xfId="0" applyFont="1" applyBorder="1" applyAlignment="1">
      <alignment vertical="center" wrapText="1"/>
    </xf>
    <xf numFmtId="0" fontId="44" fillId="0" borderId="26" xfId="0" applyFont="1" applyBorder="1" applyAlignment="1">
      <alignment vertical="center" wrapText="1"/>
    </xf>
    <xf numFmtId="0" fontId="44" fillId="0" borderId="27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0" fontId="44" fillId="0" borderId="28" xfId="0" applyFont="1" applyBorder="1" applyAlignment="1">
      <alignment horizontal="center" vertical="center" wrapText="1"/>
    </xf>
    <xf numFmtId="0" fontId="44" fillId="0" borderId="27" xfId="0" applyFont="1" applyBorder="1" applyAlignment="1">
      <alignment vertical="center" wrapText="1"/>
    </xf>
    <xf numFmtId="0" fontId="46" fillId="0" borderId="29" xfId="0" applyFont="1" applyBorder="1" applyAlignment="1">
      <alignment horizontal="left" wrapText="1"/>
    </xf>
    <xf numFmtId="0" fontId="44" fillId="0" borderId="28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8" fillId="0" borderId="27" xfId="0" applyFont="1" applyBorder="1" applyAlignment="1">
      <alignment vertical="center" wrapText="1"/>
    </xf>
    <xf numFmtId="0" fontId="47" fillId="0" borderId="1" xfId="0" applyFont="1" applyBorder="1" applyAlignment="1">
      <alignment vertical="center" wrapText="1"/>
    </xf>
    <xf numFmtId="0" fontId="47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vertical="center"/>
    </xf>
    <xf numFmtId="49" fontId="47" fillId="0" borderId="1" xfId="0" applyNumberFormat="1" applyFont="1" applyBorder="1" applyAlignment="1">
      <alignment horizontal="left" vertical="center" wrapText="1"/>
    </xf>
    <xf numFmtId="49" fontId="47" fillId="0" borderId="1" xfId="0" applyNumberFormat="1" applyFont="1" applyBorder="1" applyAlignment="1">
      <alignment vertical="center" wrapText="1"/>
    </xf>
    <xf numFmtId="0" fontId="44" fillId="0" borderId="30" xfId="0" applyFont="1" applyBorder="1" applyAlignment="1">
      <alignment vertical="center" wrapText="1"/>
    </xf>
    <xf numFmtId="0" fontId="49" fillId="0" borderId="29" xfId="0" applyFont="1" applyBorder="1" applyAlignment="1">
      <alignment vertical="center" wrapText="1"/>
    </xf>
    <xf numFmtId="0" fontId="44" fillId="0" borderId="31" xfId="0" applyFont="1" applyBorder="1" applyAlignment="1">
      <alignment vertical="center" wrapText="1"/>
    </xf>
    <xf numFmtId="0" fontId="44" fillId="0" borderId="1" xfId="0" applyFont="1" applyBorder="1" applyAlignment="1">
      <alignment vertical="top"/>
    </xf>
    <xf numFmtId="0" fontId="44" fillId="0" borderId="0" xfId="0" applyFont="1" applyAlignment="1">
      <alignment vertical="top"/>
    </xf>
    <xf numFmtId="0" fontId="44" fillId="0" borderId="24" xfId="0" applyFont="1" applyBorder="1" applyAlignment="1">
      <alignment horizontal="left" vertical="center"/>
    </xf>
    <xf numFmtId="0" fontId="44" fillId="0" borderId="25" xfId="0" applyFont="1" applyBorder="1" applyAlignment="1">
      <alignment horizontal="left" vertical="center"/>
    </xf>
    <xf numFmtId="0" fontId="44" fillId="0" borderId="26" xfId="0" applyFont="1" applyBorder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4" fillId="0" borderId="28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50" fillId="0" borderId="0" xfId="0" applyFont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6" fillId="0" borderId="29" xfId="0" applyFont="1" applyBorder="1" applyAlignment="1">
      <alignment horizontal="center" vertical="center"/>
    </xf>
    <xf numFmtId="0" fontId="50" fillId="0" borderId="29" xfId="0" applyFont="1" applyBorder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5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7" fillId="0" borderId="0" xfId="0" applyFont="1" applyAlignment="1">
      <alignment horizontal="left" vertical="center"/>
    </xf>
    <xf numFmtId="0" fontId="48" fillId="0" borderId="27" xfId="0" applyFont="1" applyBorder="1" applyAlignment="1">
      <alignment horizontal="left" vertical="center"/>
    </xf>
    <xf numFmtId="0" fontId="47" fillId="0" borderId="1" xfId="0" applyFont="1" applyFill="1" applyBorder="1" applyAlignment="1">
      <alignment horizontal="left" vertical="center"/>
    </xf>
    <xf numFmtId="0" fontId="47" fillId="0" borderId="1" xfId="0" applyFont="1" applyFill="1" applyBorder="1" applyAlignment="1">
      <alignment horizontal="center" vertical="center"/>
    </xf>
    <xf numFmtId="0" fontId="44" fillId="0" borderId="30" xfId="0" applyFont="1" applyBorder="1" applyAlignment="1">
      <alignment horizontal="left" vertical="center"/>
    </xf>
    <xf numFmtId="0" fontId="49" fillId="0" borderId="29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center" vertical="center" wrapText="1"/>
    </xf>
    <xf numFmtId="0" fontId="44" fillId="0" borderId="24" xfId="0" applyFont="1" applyBorder="1" applyAlignment="1">
      <alignment horizontal="left" vertical="center" wrapText="1"/>
    </xf>
    <xf numFmtId="0" fontId="44" fillId="0" borderId="25" xfId="0" applyFont="1" applyBorder="1" applyAlignment="1">
      <alignment horizontal="left" vertical="center" wrapText="1"/>
    </xf>
    <xf numFmtId="0" fontId="44" fillId="0" borderId="26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50" fillId="0" borderId="27" xfId="0" applyFont="1" applyBorder="1" applyAlignment="1">
      <alignment horizontal="left" vertical="center" wrapText="1"/>
    </xf>
    <xf numFmtId="0" fontId="50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/>
    </xf>
    <xf numFmtId="0" fontId="48" fillId="0" borderId="28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/>
    </xf>
    <xf numFmtId="0" fontId="48" fillId="0" borderId="30" xfId="0" applyFont="1" applyBorder="1" applyAlignment="1">
      <alignment horizontal="left" vertical="center" wrapText="1"/>
    </xf>
    <xf numFmtId="0" fontId="48" fillId="0" borderId="29" xfId="0" applyFont="1" applyBorder="1" applyAlignment="1">
      <alignment horizontal="left" vertical="center" wrapText="1"/>
    </xf>
    <xf numFmtId="0" fontId="48" fillId="0" borderId="3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top"/>
    </xf>
    <xf numFmtId="0" fontId="47" fillId="0" borderId="1" xfId="0" applyFont="1" applyBorder="1" applyAlignment="1">
      <alignment horizontal="center" vertical="top"/>
    </xf>
    <xf numFmtId="0" fontId="48" fillId="0" borderId="30" xfId="0" applyFont="1" applyBorder="1" applyAlignment="1">
      <alignment horizontal="left" vertical="center"/>
    </xf>
    <xf numFmtId="0" fontId="48" fillId="0" borderId="31" xfId="0" applyFont="1" applyBorder="1" applyAlignment="1">
      <alignment horizontal="left" vertical="center"/>
    </xf>
    <xf numFmtId="0" fontId="48" fillId="0" borderId="1" xfId="0" applyFont="1" applyBorder="1" applyAlignment="1">
      <alignment horizontal="center" vertical="center"/>
    </xf>
    <xf numFmtId="0" fontId="50" fillId="0" borderId="0" xfId="0" applyFont="1" applyAlignment="1">
      <alignment vertical="center"/>
    </xf>
    <xf numFmtId="0" fontId="46" fillId="0" borderId="1" xfId="0" applyFont="1" applyBorder="1" applyAlignment="1">
      <alignment vertical="center"/>
    </xf>
    <xf numFmtId="0" fontId="50" fillId="0" borderId="29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7" fillId="0" borderId="1" xfId="0" applyFont="1" applyBorder="1" applyAlignment="1">
      <alignment vertical="top"/>
    </xf>
    <xf numFmtId="49" fontId="47" fillId="0" borderId="1" xfId="0" applyNumberFormat="1" applyFont="1" applyBorder="1" applyAlignment="1">
      <alignment horizontal="left" vertical="center"/>
    </xf>
    <xf numFmtId="0" fontId="53" fillId="0" borderId="27" xfId="0" applyFont="1" applyBorder="1" applyAlignment="1" applyProtection="1">
      <alignment horizontal="left" vertical="center"/>
    </xf>
    <xf numFmtId="0" fontId="54" fillId="0" borderId="1" xfId="0" applyFont="1" applyBorder="1" applyAlignment="1" applyProtection="1">
      <alignment vertical="top"/>
    </xf>
    <xf numFmtId="0" fontId="54" fillId="0" borderId="1" xfId="0" applyFont="1" applyBorder="1" applyAlignment="1" applyProtection="1">
      <alignment horizontal="left" vertical="center"/>
    </xf>
    <xf numFmtId="0" fontId="54" fillId="0" borderId="1" xfId="0" applyFont="1" applyBorder="1" applyAlignment="1" applyProtection="1">
      <alignment horizontal="center" vertical="center"/>
    </xf>
    <xf numFmtId="49" fontId="54" fillId="0" borderId="1" xfId="0" applyNumberFormat="1" applyFont="1" applyBorder="1" applyAlignment="1" applyProtection="1">
      <alignment horizontal="left" vertical="center"/>
    </xf>
    <xf numFmtId="0" fontId="53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6" fillId="0" borderId="29" xfId="0" applyFont="1" applyBorder="1" applyAlignment="1">
      <alignment horizontal="left"/>
    </xf>
    <xf numFmtId="0" fontId="50" fillId="0" borderId="29" xfId="0" applyFont="1" applyBorder="1" applyAlignment="1"/>
    <xf numFmtId="0" fontId="44" fillId="0" borderId="27" xfId="0" applyFont="1" applyBorder="1" applyAlignment="1">
      <alignment vertical="top"/>
    </xf>
    <xf numFmtId="0" fontId="44" fillId="0" borderId="28" xfId="0" applyFont="1" applyBorder="1" applyAlignment="1">
      <alignment vertical="top"/>
    </xf>
    <xf numFmtId="0" fontId="44" fillId="0" borderId="30" xfId="0" applyFont="1" applyBorder="1" applyAlignment="1">
      <alignment vertical="top"/>
    </xf>
    <xf numFmtId="0" fontId="44" fillId="0" borderId="29" xfId="0" applyFont="1" applyBorder="1" applyAlignment="1">
      <alignment vertical="top"/>
    </xf>
    <xf numFmtId="0" fontId="4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310271071" TargetMode="External" /><Relationship Id="rId2" Type="http://schemas.openxmlformats.org/officeDocument/2006/relationships/hyperlink" Target="https://podminky.urs.cz/item/CS_URS_2024_02/317142442" TargetMode="External" /><Relationship Id="rId3" Type="http://schemas.openxmlformats.org/officeDocument/2006/relationships/hyperlink" Target="https://podminky.urs.cz/item/CS_URS_2024_02/317944321" TargetMode="External" /><Relationship Id="rId4" Type="http://schemas.openxmlformats.org/officeDocument/2006/relationships/hyperlink" Target="https://podminky.urs.cz/item/CS_URS_2024_02/340271015" TargetMode="External" /><Relationship Id="rId5" Type="http://schemas.openxmlformats.org/officeDocument/2006/relationships/hyperlink" Target="https://podminky.urs.cz/item/CS_URS_2024_02/340271045" TargetMode="External" /><Relationship Id="rId6" Type="http://schemas.openxmlformats.org/officeDocument/2006/relationships/hyperlink" Target="https://podminky.urs.cz/item/CS_URS_2024_02/342272245" TargetMode="External" /><Relationship Id="rId7" Type="http://schemas.openxmlformats.org/officeDocument/2006/relationships/hyperlink" Target="https://podminky.urs.cz/item/CS_URS_2024_02/342291111" TargetMode="External" /><Relationship Id="rId8" Type="http://schemas.openxmlformats.org/officeDocument/2006/relationships/hyperlink" Target="https://podminky.urs.cz/item/CS_URS_2024_02/342291112" TargetMode="External" /><Relationship Id="rId9" Type="http://schemas.openxmlformats.org/officeDocument/2006/relationships/hyperlink" Target="https://podminky.urs.cz/item/CS_URS_2024_02/417321414" TargetMode="External" /><Relationship Id="rId10" Type="http://schemas.openxmlformats.org/officeDocument/2006/relationships/hyperlink" Target="https://podminky.urs.cz/item/CS_URS_2024_02/417351115" TargetMode="External" /><Relationship Id="rId11" Type="http://schemas.openxmlformats.org/officeDocument/2006/relationships/hyperlink" Target="https://podminky.urs.cz/item/CS_URS_2024_02/417351116" TargetMode="External" /><Relationship Id="rId12" Type="http://schemas.openxmlformats.org/officeDocument/2006/relationships/hyperlink" Target="https://podminky.urs.cz/item/CS_URS_2024_02/417361821" TargetMode="External" /><Relationship Id="rId13" Type="http://schemas.openxmlformats.org/officeDocument/2006/relationships/hyperlink" Target="https://podminky.urs.cz/item/CS_URS_2024_02/611315422" TargetMode="External" /><Relationship Id="rId14" Type="http://schemas.openxmlformats.org/officeDocument/2006/relationships/hyperlink" Target="https://podminky.urs.cz/item/CS_URS_2024_02/612131121" TargetMode="External" /><Relationship Id="rId15" Type="http://schemas.openxmlformats.org/officeDocument/2006/relationships/hyperlink" Target="https://podminky.urs.cz/item/CS_URS_2024_02/612142001" TargetMode="External" /><Relationship Id="rId16" Type="http://schemas.openxmlformats.org/officeDocument/2006/relationships/hyperlink" Target="https://podminky.urs.cz/item/CS_URS_2024_02/612315422" TargetMode="External" /><Relationship Id="rId17" Type="http://schemas.openxmlformats.org/officeDocument/2006/relationships/hyperlink" Target="https://podminky.urs.cz/item/CS_URS_2024_02/612321111" TargetMode="External" /><Relationship Id="rId18" Type="http://schemas.openxmlformats.org/officeDocument/2006/relationships/hyperlink" Target="https://podminky.urs.cz/item/CS_URS_2024_02/619991005" TargetMode="External" /><Relationship Id="rId19" Type="http://schemas.openxmlformats.org/officeDocument/2006/relationships/hyperlink" Target="https://podminky.urs.cz/item/CS_URS_2024_02/622142001" TargetMode="External" /><Relationship Id="rId20" Type="http://schemas.openxmlformats.org/officeDocument/2006/relationships/hyperlink" Target="https://podminky.urs.cz/item/CS_URS_2024_02/622143003" TargetMode="External" /><Relationship Id="rId21" Type="http://schemas.openxmlformats.org/officeDocument/2006/relationships/hyperlink" Target="https://podminky.urs.cz/item/CS_URS_2024_02/622321141" TargetMode="External" /><Relationship Id="rId22" Type="http://schemas.openxmlformats.org/officeDocument/2006/relationships/hyperlink" Target="https://podminky.urs.cz/item/CS_URS_2024_02/631311115" TargetMode="External" /><Relationship Id="rId23" Type="http://schemas.openxmlformats.org/officeDocument/2006/relationships/hyperlink" Target="https://podminky.urs.cz/item/CS_URS_2024_02/631311124" TargetMode="External" /><Relationship Id="rId24" Type="http://schemas.openxmlformats.org/officeDocument/2006/relationships/hyperlink" Target="https://podminky.urs.cz/item/CS_URS_2024_02/631312141" TargetMode="External" /><Relationship Id="rId25" Type="http://schemas.openxmlformats.org/officeDocument/2006/relationships/hyperlink" Target="https://podminky.urs.cz/item/CS_URS_2024_02/631319011" TargetMode="External" /><Relationship Id="rId26" Type="http://schemas.openxmlformats.org/officeDocument/2006/relationships/hyperlink" Target="https://podminky.urs.cz/item/CS_URS_2024_02/631319012" TargetMode="External" /><Relationship Id="rId27" Type="http://schemas.openxmlformats.org/officeDocument/2006/relationships/hyperlink" Target="https://podminky.urs.cz/item/CS_URS_2024_02/631319171" TargetMode="External" /><Relationship Id="rId28" Type="http://schemas.openxmlformats.org/officeDocument/2006/relationships/hyperlink" Target="https://podminky.urs.cz/item/CS_URS_2024_02/631362021" TargetMode="External" /><Relationship Id="rId29" Type="http://schemas.openxmlformats.org/officeDocument/2006/relationships/hyperlink" Target="https://podminky.urs.cz/item/CS_URS_2024_02/642944121" TargetMode="External" /><Relationship Id="rId30" Type="http://schemas.openxmlformats.org/officeDocument/2006/relationships/hyperlink" Target="https://podminky.urs.cz/item/CS_URS_2024_02/949101112" TargetMode="External" /><Relationship Id="rId31" Type="http://schemas.openxmlformats.org/officeDocument/2006/relationships/hyperlink" Target="https://podminky.urs.cz/item/CS_URS_2024_02/952901114" TargetMode="External" /><Relationship Id="rId32" Type="http://schemas.openxmlformats.org/officeDocument/2006/relationships/hyperlink" Target="https://podminky.urs.cz/item/CS_URS_2024_02/962031013" TargetMode="External" /><Relationship Id="rId33" Type="http://schemas.openxmlformats.org/officeDocument/2006/relationships/hyperlink" Target="https://podminky.urs.cz/item/CS_URS_2024_02/962031133" TargetMode="External" /><Relationship Id="rId34" Type="http://schemas.openxmlformats.org/officeDocument/2006/relationships/hyperlink" Target="https://podminky.urs.cz/item/CS_URS_2024_02/965042131" TargetMode="External" /><Relationship Id="rId35" Type="http://schemas.openxmlformats.org/officeDocument/2006/relationships/hyperlink" Target="https://podminky.urs.cz/item/CS_URS_2024_02/965042141" TargetMode="External" /><Relationship Id="rId36" Type="http://schemas.openxmlformats.org/officeDocument/2006/relationships/hyperlink" Target="https://podminky.urs.cz/item/CS_URS_2024_02/965042231" TargetMode="External" /><Relationship Id="rId37" Type="http://schemas.openxmlformats.org/officeDocument/2006/relationships/hyperlink" Target="https://podminky.urs.cz/item/CS_URS_2024_02/965049111" TargetMode="External" /><Relationship Id="rId38" Type="http://schemas.openxmlformats.org/officeDocument/2006/relationships/hyperlink" Target="https://podminky.urs.cz/item/CS_URS_2024_02/965081212" TargetMode="External" /><Relationship Id="rId39" Type="http://schemas.openxmlformats.org/officeDocument/2006/relationships/hyperlink" Target="https://podminky.urs.cz/item/CS_URS_2024_02/965081213" TargetMode="External" /><Relationship Id="rId40" Type="http://schemas.openxmlformats.org/officeDocument/2006/relationships/hyperlink" Target="https://podminky.urs.cz/item/CS_URS_2024_02/965081343" TargetMode="External" /><Relationship Id="rId41" Type="http://schemas.openxmlformats.org/officeDocument/2006/relationships/hyperlink" Target="https://podminky.urs.cz/item/CS_URS_2024_02/965082922" TargetMode="External" /><Relationship Id="rId42" Type="http://schemas.openxmlformats.org/officeDocument/2006/relationships/hyperlink" Target="https://podminky.urs.cz/item/CS_URS_2024_02/965082923" TargetMode="External" /><Relationship Id="rId43" Type="http://schemas.openxmlformats.org/officeDocument/2006/relationships/hyperlink" Target="https://podminky.urs.cz/item/CS_URS_2024_02/968062455" TargetMode="External" /><Relationship Id="rId44" Type="http://schemas.openxmlformats.org/officeDocument/2006/relationships/hyperlink" Target="https://podminky.urs.cz/item/CS_URS_2024_02/971033621" TargetMode="External" /><Relationship Id="rId45" Type="http://schemas.openxmlformats.org/officeDocument/2006/relationships/hyperlink" Target="https://podminky.urs.cz/item/CS_URS_2024_02/973022241" TargetMode="External" /><Relationship Id="rId46" Type="http://schemas.openxmlformats.org/officeDocument/2006/relationships/hyperlink" Target="https://podminky.urs.cz/item/CS_URS_2024_02/978011141" TargetMode="External" /><Relationship Id="rId47" Type="http://schemas.openxmlformats.org/officeDocument/2006/relationships/hyperlink" Target="https://podminky.urs.cz/item/CS_URS_2024_02/978013141" TargetMode="External" /><Relationship Id="rId48" Type="http://schemas.openxmlformats.org/officeDocument/2006/relationships/hyperlink" Target="https://podminky.urs.cz/item/CS_URS_2024_02/978059541" TargetMode="External" /><Relationship Id="rId49" Type="http://schemas.openxmlformats.org/officeDocument/2006/relationships/hyperlink" Target="https://podminky.urs.cz/item/CS_URS_2024_02/997013211" TargetMode="External" /><Relationship Id="rId50" Type="http://schemas.openxmlformats.org/officeDocument/2006/relationships/hyperlink" Target="https://podminky.urs.cz/item/CS_URS_2024_02/997013501" TargetMode="External" /><Relationship Id="rId51" Type="http://schemas.openxmlformats.org/officeDocument/2006/relationships/hyperlink" Target="https://podminky.urs.cz/item/CS_URS_2024_02/997013509" TargetMode="External" /><Relationship Id="rId52" Type="http://schemas.openxmlformats.org/officeDocument/2006/relationships/hyperlink" Target="https://podminky.urs.cz/item/CS_URS_2024_02/997013631" TargetMode="External" /><Relationship Id="rId53" Type="http://schemas.openxmlformats.org/officeDocument/2006/relationships/hyperlink" Target="https://podminky.urs.cz/item/CS_URS_2024_02/998018001" TargetMode="External" /><Relationship Id="rId54" Type="http://schemas.openxmlformats.org/officeDocument/2006/relationships/hyperlink" Target="https://podminky.urs.cz/item/CS_URS_2024_02/711141559" TargetMode="External" /><Relationship Id="rId55" Type="http://schemas.openxmlformats.org/officeDocument/2006/relationships/hyperlink" Target="https://podminky.urs.cz/item/CS_URS_2024_02/711191001" TargetMode="External" /><Relationship Id="rId56" Type="http://schemas.openxmlformats.org/officeDocument/2006/relationships/hyperlink" Target="https://podminky.urs.cz/item/CS_URS_2024_02/711191011" TargetMode="External" /><Relationship Id="rId57" Type="http://schemas.openxmlformats.org/officeDocument/2006/relationships/hyperlink" Target="https://podminky.urs.cz/item/CS_URS_2024_02/998711121" TargetMode="External" /><Relationship Id="rId58" Type="http://schemas.openxmlformats.org/officeDocument/2006/relationships/hyperlink" Target="https://podminky.urs.cz/item/CS_URS_2024_02/713191132" TargetMode="External" /><Relationship Id="rId59" Type="http://schemas.openxmlformats.org/officeDocument/2006/relationships/hyperlink" Target="https://podminky.urs.cz/item/CS_URS_2024_02/998713121" TargetMode="External" /><Relationship Id="rId60" Type="http://schemas.openxmlformats.org/officeDocument/2006/relationships/hyperlink" Target="https://podminky.urs.cz/item/CS_URS_2024_02/762511276" TargetMode="External" /><Relationship Id="rId61" Type="http://schemas.openxmlformats.org/officeDocument/2006/relationships/hyperlink" Target="https://podminky.urs.cz/item/CS_URS_2024_02/762512811" TargetMode="External" /><Relationship Id="rId62" Type="http://schemas.openxmlformats.org/officeDocument/2006/relationships/hyperlink" Target="https://podminky.urs.cz/item/CS_URS_2024_02/762526110" TargetMode="External" /><Relationship Id="rId63" Type="http://schemas.openxmlformats.org/officeDocument/2006/relationships/hyperlink" Target="https://podminky.urs.cz/item/CS_URS_2024_02/762595001" TargetMode="External" /><Relationship Id="rId64" Type="http://schemas.openxmlformats.org/officeDocument/2006/relationships/hyperlink" Target="https://podminky.urs.cz/item/CS_URS_2024_02/998762121" TargetMode="External" /><Relationship Id="rId65" Type="http://schemas.openxmlformats.org/officeDocument/2006/relationships/hyperlink" Target="https://podminky.urs.cz/item/CS_URS_2024_02/763111717" TargetMode="External" /><Relationship Id="rId66" Type="http://schemas.openxmlformats.org/officeDocument/2006/relationships/hyperlink" Target="https://podminky.urs.cz/item/CS_URS_2024_02/763111719" TargetMode="External" /><Relationship Id="rId67" Type="http://schemas.openxmlformats.org/officeDocument/2006/relationships/hyperlink" Target="https://podminky.urs.cz/item/CS_URS_2024_02/763431011" TargetMode="External" /><Relationship Id="rId68" Type="http://schemas.openxmlformats.org/officeDocument/2006/relationships/hyperlink" Target="https://podminky.urs.cz/item/CS_URS_2024_02/763431803" TargetMode="External" /><Relationship Id="rId69" Type="http://schemas.openxmlformats.org/officeDocument/2006/relationships/hyperlink" Target="https://podminky.urs.cz/item/CS_URS_2024_02/998763331" TargetMode="External" /><Relationship Id="rId70" Type="http://schemas.openxmlformats.org/officeDocument/2006/relationships/hyperlink" Target="https://podminky.urs.cz/item/CS_URS_2024_02/766111820" TargetMode="External" /><Relationship Id="rId71" Type="http://schemas.openxmlformats.org/officeDocument/2006/relationships/hyperlink" Target="https://podminky.urs.cz/item/CS_URS_2024_02/766660001" TargetMode="External" /><Relationship Id="rId72" Type="http://schemas.openxmlformats.org/officeDocument/2006/relationships/hyperlink" Target="https://podminky.urs.cz/item/CS_URS_2024_02/766660011" TargetMode="External" /><Relationship Id="rId73" Type="http://schemas.openxmlformats.org/officeDocument/2006/relationships/hyperlink" Target="https://podminky.urs.cz/item/CS_URS_2024_02/766660021" TargetMode="External" /><Relationship Id="rId74" Type="http://schemas.openxmlformats.org/officeDocument/2006/relationships/hyperlink" Target="https://podminky.urs.cz/item/CS_URS_2024_02/766660022" TargetMode="External" /><Relationship Id="rId75" Type="http://schemas.openxmlformats.org/officeDocument/2006/relationships/hyperlink" Target="https://podminky.urs.cz/item/CS_URS_2024_02/766660717" TargetMode="External" /><Relationship Id="rId76" Type="http://schemas.openxmlformats.org/officeDocument/2006/relationships/hyperlink" Target="https://podminky.urs.cz/item/CS_URS_2024_02/766660729" TargetMode="External" /><Relationship Id="rId77" Type="http://schemas.openxmlformats.org/officeDocument/2006/relationships/hyperlink" Target="https://podminky.urs.cz/item/CS_URS_2024_02/766660731" TargetMode="External" /><Relationship Id="rId78" Type="http://schemas.openxmlformats.org/officeDocument/2006/relationships/hyperlink" Target="https://podminky.urs.cz/item/CS_URS_2024_02/766691914" TargetMode="External" /><Relationship Id="rId79" Type="http://schemas.openxmlformats.org/officeDocument/2006/relationships/hyperlink" Target="https://podminky.urs.cz/item/CS_URS_2024_02/998766121" TargetMode="External" /><Relationship Id="rId80" Type="http://schemas.openxmlformats.org/officeDocument/2006/relationships/hyperlink" Target="https://podminky.urs.cz/item/CS_URS_2024_02/771111011" TargetMode="External" /><Relationship Id="rId81" Type="http://schemas.openxmlformats.org/officeDocument/2006/relationships/hyperlink" Target="https://podminky.urs.cz/item/CS_URS_2024_02/771121011" TargetMode="External" /><Relationship Id="rId82" Type="http://schemas.openxmlformats.org/officeDocument/2006/relationships/hyperlink" Target="https://podminky.urs.cz/item/CS_URS_2024_02/771161021" TargetMode="External" /><Relationship Id="rId83" Type="http://schemas.openxmlformats.org/officeDocument/2006/relationships/hyperlink" Target="https://podminky.urs.cz/item/CS_URS_2024_02/771474113" TargetMode="External" /><Relationship Id="rId84" Type="http://schemas.openxmlformats.org/officeDocument/2006/relationships/hyperlink" Target="https://podminky.urs.cz/item/CS_URS_2024_02/771574414" TargetMode="External" /><Relationship Id="rId85" Type="http://schemas.openxmlformats.org/officeDocument/2006/relationships/hyperlink" Target="https://podminky.urs.cz/item/CS_URS_2024_02/771574416" TargetMode="External" /><Relationship Id="rId86" Type="http://schemas.openxmlformats.org/officeDocument/2006/relationships/hyperlink" Target="https://podminky.urs.cz/item/CS_URS_2024_02/771591112" TargetMode="External" /><Relationship Id="rId87" Type="http://schemas.openxmlformats.org/officeDocument/2006/relationships/hyperlink" Target="https://podminky.urs.cz/item/CS_URS_2024_02/998771121" TargetMode="External" /><Relationship Id="rId88" Type="http://schemas.openxmlformats.org/officeDocument/2006/relationships/hyperlink" Target="https://podminky.urs.cz/item/CS_URS_2024_02/781121011" TargetMode="External" /><Relationship Id="rId89" Type="http://schemas.openxmlformats.org/officeDocument/2006/relationships/hyperlink" Target="https://podminky.urs.cz/item/CS_URS_2024_02/781131112" TargetMode="External" /><Relationship Id="rId90" Type="http://schemas.openxmlformats.org/officeDocument/2006/relationships/hyperlink" Target="https://podminky.urs.cz/item/CS_URS_2024_02/781131241" TargetMode="External" /><Relationship Id="rId91" Type="http://schemas.openxmlformats.org/officeDocument/2006/relationships/hyperlink" Target="https://podminky.urs.cz/item/CS_URS_2024_02/781131242" TargetMode="External" /><Relationship Id="rId92" Type="http://schemas.openxmlformats.org/officeDocument/2006/relationships/hyperlink" Target="https://podminky.urs.cz/item/CS_URS_2024_02/781131264" TargetMode="External" /><Relationship Id="rId93" Type="http://schemas.openxmlformats.org/officeDocument/2006/relationships/hyperlink" Target="https://podminky.urs.cz/item/CS_URS_2024_02/781151031" TargetMode="External" /><Relationship Id="rId94" Type="http://schemas.openxmlformats.org/officeDocument/2006/relationships/hyperlink" Target="https://podminky.urs.cz/item/CS_URS_2024_02/781151041" TargetMode="External" /><Relationship Id="rId95" Type="http://schemas.openxmlformats.org/officeDocument/2006/relationships/hyperlink" Target="https://podminky.urs.cz/item/CS_URS_2024_02/781472218" TargetMode="External" /><Relationship Id="rId96" Type="http://schemas.openxmlformats.org/officeDocument/2006/relationships/hyperlink" Target="https://podminky.urs.cz/item/CS_URS_2024_02/781472291" TargetMode="External" /><Relationship Id="rId97" Type="http://schemas.openxmlformats.org/officeDocument/2006/relationships/hyperlink" Target="https://podminky.urs.cz/item/CS_URS_2024_02/781492211" TargetMode="External" /><Relationship Id="rId98" Type="http://schemas.openxmlformats.org/officeDocument/2006/relationships/hyperlink" Target="https://podminky.urs.cz/item/CS_URS_2024_02/781495117" TargetMode="External" /><Relationship Id="rId99" Type="http://schemas.openxmlformats.org/officeDocument/2006/relationships/hyperlink" Target="https://podminky.urs.cz/item/CS_URS_2024_02/998781121" TargetMode="External" /><Relationship Id="rId100" Type="http://schemas.openxmlformats.org/officeDocument/2006/relationships/hyperlink" Target="https://podminky.urs.cz/item/CS_URS_2024_02/783301313" TargetMode="External" /><Relationship Id="rId101" Type="http://schemas.openxmlformats.org/officeDocument/2006/relationships/hyperlink" Target="https://podminky.urs.cz/item/CS_URS_2024_02/783306805" TargetMode="External" /><Relationship Id="rId102" Type="http://schemas.openxmlformats.org/officeDocument/2006/relationships/hyperlink" Target="https://podminky.urs.cz/item/CS_URS_2024_02/783314201" TargetMode="External" /><Relationship Id="rId103" Type="http://schemas.openxmlformats.org/officeDocument/2006/relationships/hyperlink" Target="https://podminky.urs.cz/item/CS_URS_2024_02/783823131" TargetMode="External" /><Relationship Id="rId104" Type="http://schemas.openxmlformats.org/officeDocument/2006/relationships/hyperlink" Target="https://podminky.urs.cz/item/CS_URS_2024_02/783827121" TargetMode="External" /><Relationship Id="rId105" Type="http://schemas.openxmlformats.org/officeDocument/2006/relationships/hyperlink" Target="https://podminky.urs.cz/item/CS_URS_2024_02/784211103" TargetMode="External" /><Relationship Id="rId10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451572111" TargetMode="External" /><Relationship Id="rId2" Type="http://schemas.openxmlformats.org/officeDocument/2006/relationships/hyperlink" Target="https://podminky.urs.cz/item/CS_URS_2024_02/899623151" TargetMode="External" /><Relationship Id="rId3" Type="http://schemas.openxmlformats.org/officeDocument/2006/relationships/hyperlink" Target="https://podminky.urs.cz/item/CS_URS_2024_02/871260310" TargetMode="External" /><Relationship Id="rId4" Type="http://schemas.openxmlformats.org/officeDocument/2006/relationships/hyperlink" Target="https://podminky.urs.cz/item/CS_URS_2024_02/877260310" TargetMode="External" /><Relationship Id="rId5" Type="http://schemas.openxmlformats.org/officeDocument/2006/relationships/hyperlink" Target="https://podminky.urs.cz/item/CS_URS_2024_02/877260330" TargetMode="External" /><Relationship Id="rId6" Type="http://schemas.openxmlformats.org/officeDocument/2006/relationships/hyperlink" Target="https://podminky.urs.cz/item/CS_URS_2024_02/877260320" TargetMode="External" /><Relationship Id="rId7" Type="http://schemas.openxmlformats.org/officeDocument/2006/relationships/hyperlink" Target="https://podminky.urs.cz/item/CS_URS_2024_02/721290111" TargetMode="External" /><Relationship Id="rId8" Type="http://schemas.openxmlformats.org/officeDocument/2006/relationships/hyperlink" Target="https://podminky.urs.cz/item/CS_URS_2024_02/721170974" TargetMode="External" /><Relationship Id="rId9" Type="http://schemas.openxmlformats.org/officeDocument/2006/relationships/hyperlink" Target="https://podminky.urs.cz/item/CS_URS_2024_02/721171905" TargetMode="External" /><Relationship Id="rId10" Type="http://schemas.openxmlformats.org/officeDocument/2006/relationships/hyperlink" Target="https://podminky.urs.cz/item/CS_URS_2024_02/721171915" TargetMode="External" /><Relationship Id="rId11" Type="http://schemas.openxmlformats.org/officeDocument/2006/relationships/hyperlink" Target="https://podminky.urs.cz/item/CS_URS_2024_02/721171803" TargetMode="External" /><Relationship Id="rId12" Type="http://schemas.openxmlformats.org/officeDocument/2006/relationships/hyperlink" Target="https://podminky.urs.cz/item/CS_URS_2024_02/721171808" TargetMode="External" /><Relationship Id="rId13" Type="http://schemas.openxmlformats.org/officeDocument/2006/relationships/hyperlink" Target="https://podminky.urs.cz/item/CS_URS_2024_02/998274101" TargetMode="External" /><Relationship Id="rId14" Type="http://schemas.openxmlformats.org/officeDocument/2006/relationships/hyperlink" Target="https://podminky.urs.cz/item/CS_URS_2024_02/998274128" TargetMode="External" /><Relationship Id="rId15" Type="http://schemas.openxmlformats.org/officeDocument/2006/relationships/hyperlink" Target="https://podminky.urs.cz/item/CS_URS_2024_02/998274129" TargetMode="External" /><Relationship Id="rId16" Type="http://schemas.openxmlformats.org/officeDocument/2006/relationships/hyperlink" Target="https://podminky.urs.cz/item/CS_URS_2024_02/998276101" TargetMode="External" /><Relationship Id="rId17" Type="http://schemas.openxmlformats.org/officeDocument/2006/relationships/hyperlink" Target="https://podminky.urs.cz/item/CS_URS_2024_02/998276128" TargetMode="External" /><Relationship Id="rId18" Type="http://schemas.openxmlformats.org/officeDocument/2006/relationships/hyperlink" Target="https://podminky.urs.cz/item/CS_URS_2024_02/998276129" TargetMode="External" /><Relationship Id="rId19" Type="http://schemas.openxmlformats.org/officeDocument/2006/relationships/hyperlink" Target="https://podminky.urs.cz/item/CS_URS_2024_02/997013211" TargetMode="External" /><Relationship Id="rId20" Type="http://schemas.openxmlformats.org/officeDocument/2006/relationships/hyperlink" Target="https://podminky.urs.cz/item/CS_URS_2024_02/997013501" TargetMode="External" /><Relationship Id="rId21" Type="http://schemas.openxmlformats.org/officeDocument/2006/relationships/hyperlink" Target="https://podminky.urs.cz/item/CS_URS_2024_02/997013509" TargetMode="External" /><Relationship Id="rId22" Type="http://schemas.openxmlformats.org/officeDocument/2006/relationships/hyperlink" Target="https://podminky.urs.cz/item/CS_URS_2024_02/997013631" TargetMode="External" /><Relationship Id="rId23" Type="http://schemas.openxmlformats.org/officeDocument/2006/relationships/hyperlink" Target="https://podminky.urs.cz/item/CS_URS_2024_02/132112132" TargetMode="External" /><Relationship Id="rId24" Type="http://schemas.openxmlformats.org/officeDocument/2006/relationships/hyperlink" Target="https://podminky.urs.cz/item/CS_URS_2024_02/162211311" TargetMode="External" /><Relationship Id="rId25" Type="http://schemas.openxmlformats.org/officeDocument/2006/relationships/hyperlink" Target="https://podminky.urs.cz/item/CS_URS_2024_02/162211201" TargetMode="External" /><Relationship Id="rId26" Type="http://schemas.openxmlformats.org/officeDocument/2006/relationships/hyperlink" Target="https://podminky.urs.cz/item/CS_URS_2024_02/162751117" TargetMode="External" /><Relationship Id="rId27" Type="http://schemas.openxmlformats.org/officeDocument/2006/relationships/hyperlink" Target="https://podminky.urs.cz/item/CS_URS_2024_02/162751119" TargetMode="External" /><Relationship Id="rId28" Type="http://schemas.openxmlformats.org/officeDocument/2006/relationships/hyperlink" Target="https://podminky.urs.cz/item/CS_URS_2024_02/167111101" TargetMode="External" /><Relationship Id="rId29" Type="http://schemas.openxmlformats.org/officeDocument/2006/relationships/hyperlink" Target="https://podminky.urs.cz/item/CS_URS_2024_02/175111101" TargetMode="External" /><Relationship Id="rId30" Type="http://schemas.openxmlformats.org/officeDocument/2006/relationships/hyperlink" Target="https://podminky.urs.cz/item/CS_URS_2024_02/997013869" TargetMode="External" /><Relationship Id="rId31" Type="http://schemas.openxmlformats.org/officeDocument/2006/relationships/hyperlink" Target="https://podminky.urs.cz/item/CS_URS_2024_02/340238211" TargetMode="External" /><Relationship Id="rId32" Type="http://schemas.openxmlformats.org/officeDocument/2006/relationships/hyperlink" Target="https://podminky.urs.cz/item/CS_URS_2024_02/612135101" TargetMode="External" /><Relationship Id="rId33" Type="http://schemas.openxmlformats.org/officeDocument/2006/relationships/hyperlink" Target="https://podminky.urs.cz/item/CS_URS_2024_02/631312141" TargetMode="External" /><Relationship Id="rId34" Type="http://schemas.openxmlformats.org/officeDocument/2006/relationships/hyperlink" Target="https://podminky.urs.cz/item/CS_URS_2024_02/961043111" TargetMode="External" /><Relationship Id="rId35" Type="http://schemas.openxmlformats.org/officeDocument/2006/relationships/hyperlink" Target="https://podminky.urs.cz/item/CS_URS_2024_02/962023390" TargetMode="External" /><Relationship Id="rId36" Type="http://schemas.openxmlformats.org/officeDocument/2006/relationships/hyperlink" Target="https://podminky.urs.cz/item/CS_URS_2024_02/965042121" TargetMode="External" /><Relationship Id="rId37" Type="http://schemas.openxmlformats.org/officeDocument/2006/relationships/hyperlink" Target="https://podminky.urs.cz/item/CS_URS_2024_02/965042131" TargetMode="External" /><Relationship Id="rId38" Type="http://schemas.openxmlformats.org/officeDocument/2006/relationships/hyperlink" Target="https://podminky.urs.cz/item/CS_URS_2024_02/971033131" TargetMode="External" /><Relationship Id="rId39" Type="http://schemas.openxmlformats.org/officeDocument/2006/relationships/hyperlink" Target="https://podminky.urs.cz/item/CS_URS_2024_02/974031142" TargetMode="External" /><Relationship Id="rId40" Type="http://schemas.openxmlformats.org/officeDocument/2006/relationships/hyperlink" Target="https://podminky.urs.cz/item/CS_URS_2024_02/974031144" TargetMode="External" /><Relationship Id="rId41" Type="http://schemas.openxmlformats.org/officeDocument/2006/relationships/hyperlink" Target="https://podminky.urs.cz/item/CS_URS_2024_02/974031153" TargetMode="External" /><Relationship Id="rId42" Type="http://schemas.openxmlformats.org/officeDocument/2006/relationships/hyperlink" Target="https://podminky.urs.cz/item/CS_URS_2024_02/974031157" TargetMode="External" /><Relationship Id="rId43" Type="http://schemas.openxmlformats.org/officeDocument/2006/relationships/hyperlink" Target="https://podminky.urs.cz/item/CS_URS_2024_02/974031164" TargetMode="External" /><Relationship Id="rId44" Type="http://schemas.openxmlformats.org/officeDocument/2006/relationships/hyperlink" Target="https://podminky.urs.cz/item/CS_URS_2024_02/977311112" TargetMode="External" /><Relationship Id="rId45" Type="http://schemas.openxmlformats.org/officeDocument/2006/relationships/hyperlink" Target="https://podminky.urs.cz/item/CS_URS_2024_02/997013211" TargetMode="External" /><Relationship Id="rId46" Type="http://schemas.openxmlformats.org/officeDocument/2006/relationships/hyperlink" Target="https://podminky.urs.cz/item/CS_URS_2024_02/997013501" TargetMode="External" /><Relationship Id="rId47" Type="http://schemas.openxmlformats.org/officeDocument/2006/relationships/hyperlink" Target="https://podminky.urs.cz/item/CS_URS_2024_02/997013509" TargetMode="External" /><Relationship Id="rId48" Type="http://schemas.openxmlformats.org/officeDocument/2006/relationships/hyperlink" Target="https://podminky.urs.cz/item/CS_URS_2024_02/997013869" TargetMode="External" /><Relationship Id="rId49" Type="http://schemas.openxmlformats.org/officeDocument/2006/relationships/hyperlink" Target="https://podminky.urs.cz/item/CS_URS_2024_02/721194104" TargetMode="External" /><Relationship Id="rId50" Type="http://schemas.openxmlformats.org/officeDocument/2006/relationships/hyperlink" Target="https://podminky.urs.cz/item/CS_URS_2024_02/721194105" TargetMode="External" /><Relationship Id="rId51" Type="http://schemas.openxmlformats.org/officeDocument/2006/relationships/hyperlink" Target="https://podminky.urs.cz/item/CS_URS_2024_02/721194109" TargetMode="External" /><Relationship Id="rId52" Type="http://schemas.openxmlformats.org/officeDocument/2006/relationships/hyperlink" Target="https://podminky.urs.cz/item/CS_URS_2024_02/721174024" TargetMode="External" /><Relationship Id="rId53" Type="http://schemas.openxmlformats.org/officeDocument/2006/relationships/hyperlink" Target="https://podminky.urs.cz/item/CS_URS_2024_02/721174042" TargetMode="External" /><Relationship Id="rId54" Type="http://schemas.openxmlformats.org/officeDocument/2006/relationships/hyperlink" Target="https://podminky.urs.cz/item/CS_URS_2024_02/721174043" TargetMode="External" /><Relationship Id="rId55" Type="http://schemas.openxmlformats.org/officeDocument/2006/relationships/hyperlink" Target="https://podminky.urs.cz/item/CS_URS_2024_02/721174045" TargetMode="External" /><Relationship Id="rId56" Type="http://schemas.openxmlformats.org/officeDocument/2006/relationships/hyperlink" Target="https://podminky.urs.cz/item/CS_URS_2024_02/721290111" TargetMode="External" /><Relationship Id="rId57" Type="http://schemas.openxmlformats.org/officeDocument/2006/relationships/hyperlink" Target="https://podminky.urs.cz/item/CS_URS_2024_02/721171808" TargetMode="External" /><Relationship Id="rId58" Type="http://schemas.openxmlformats.org/officeDocument/2006/relationships/hyperlink" Target="https://podminky.urs.cz/item/CS_URS_2024_02/998721121" TargetMode="External" /><Relationship Id="rId59" Type="http://schemas.openxmlformats.org/officeDocument/2006/relationships/hyperlink" Target="https://podminky.urs.cz/item/CS_URS_2024_02/997013211" TargetMode="External" /><Relationship Id="rId60" Type="http://schemas.openxmlformats.org/officeDocument/2006/relationships/hyperlink" Target="https://podminky.urs.cz/item/CS_URS_2024_02/997013501" TargetMode="External" /><Relationship Id="rId61" Type="http://schemas.openxmlformats.org/officeDocument/2006/relationships/hyperlink" Target="https://podminky.urs.cz/item/CS_URS_2024_02/997013509" TargetMode="External" /><Relationship Id="rId62" Type="http://schemas.openxmlformats.org/officeDocument/2006/relationships/hyperlink" Target="https://podminky.urs.cz/item/CS_URS_2024_02/997013631" TargetMode="External" /><Relationship Id="rId63" Type="http://schemas.openxmlformats.org/officeDocument/2006/relationships/hyperlink" Target="https://podminky.urs.cz/item/CS_URS_2024_02/722174002" TargetMode="External" /><Relationship Id="rId64" Type="http://schemas.openxmlformats.org/officeDocument/2006/relationships/hyperlink" Target="https://podminky.urs.cz/item/CS_URS_2024_02/722174003" TargetMode="External" /><Relationship Id="rId65" Type="http://schemas.openxmlformats.org/officeDocument/2006/relationships/hyperlink" Target="https://podminky.urs.cz/item/CS_URS_2024_02/722174004" TargetMode="External" /><Relationship Id="rId66" Type="http://schemas.openxmlformats.org/officeDocument/2006/relationships/hyperlink" Target="https://podminky.urs.cz/item/CS_URS_2024_02/722174006" TargetMode="External" /><Relationship Id="rId67" Type="http://schemas.openxmlformats.org/officeDocument/2006/relationships/hyperlink" Target="https://podminky.urs.cz/item/CS_URS_2024_02/722175002" TargetMode="External" /><Relationship Id="rId68" Type="http://schemas.openxmlformats.org/officeDocument/2006/relationships/hyperlink" Target="https://podminky.urs.cz/item/CS_URS_2024_02/722175003" TargetMode="External" /><Relationship Id="rId69" Type="http://schemas.openxmlformats.org/officeDocument/2006/relationships/hyperlink" Target="https://podminky.urs.cz/item/CS_URS_2024_02/722190401" TargetMode="External" /><Relationship Id="rId70" Type="http://schemas.openxmlformats.org/officeDocument/2006/relationships/hyperlink" Target="https://podminky.urs.cz/item/CS_URS_2024_02/722290226" TargetMode="External" /><Relationship Id="rId71" Type="http://schemas.openxmlformats.org/officeDocument/2006/relationships/hyperlink" Target="https://podminky.urs.cz/item/CS_URS_2024_02/722290234" TargetMode="External" /><Relationship Id="rId72" Type="http://schemas.openxmlformats.org/officeDocument/2006/relationships/hyperlink" Target="https://podminky.urs.cz/item/CS_URS_2024_02/722171914" TargetMode="External" /><Relationship Id="rId73" Type="http://schemas.openxmlformats.org/officeDocument/2006/relationships/hyperlink" Target="https://podminky.urs.cz/item/CS_URS_2024_02/722171915" TargetMode="External" /><Relationship Id="rId74" Type="http://schemas.openxmlformats.org/officeDocument/2006/relationships/hyperlink" Target="https://podminky.urs.cz/item/CS_URS_2024_02/722171934" TargetMode="External" /><Relationship Id="rId75" Type="http://schemas.openxmlformats.org/officeDocument/2006/relationships/hyperlink" Target="https://podminky.urs.cz/item/CS_URS_2024_02/722170801" TargetMode="External" /><Relationship Id="rId76" Type="http://schemas.openxmlformats.org/officeDocument/2006/relationships/hyperlink" Target="https://podminky.urs.cz/item/CS_URS_2024_02/722170804" TargetMode="External" /><Relationship Id="rId77" Type="http://schemas.openxmlformats.org/officeDocument/2006/relationships/hyperlink" Target="https://podminky.urs.cz/item/CS_URS_2024_02/998722121" TargetMode="External" /><Relationship Id="rId78" Type="http://schemas.openxmlformats.org/officeDocument/2006/relationships/hyperlink" Target="https://podminky.urs.cz/item/CS_URS_2024_02/997013211" TargetMode="External" /><Relationship Id="rId79" Type="http://schemas.openxmlformats.org/officeDocument/2006/relationships/hyperlink" Target="https://podminky.urs.cz/item/CS_URS_2024_02/997013501" TargetMode="External" /><Relationship Id="rId80" Type="http://schemas.openxmlformats.org/officeDocument/2006/relationships/hyperlink" Target="https://podminky.urs.cz/item/CS_URS_2024_02/997013509" TargetMode="External" /><Relationship Id="rId81" Type="http://schemas.openxmlformats.org/officeDocument/2006/relationships/hyperlink" Target="https://podminky.urs.cz/item/CS_URS_2024_02/997013631" TargetMode="External" /><Relationship Id="rId82" Type="http://schemas.openxmlformats.org/officeDocument/2006/relationships/hyperlink" Target="https://podminky.urs.cz/item/CS_URS_2024_02/725219102" TargetMode="External" /><Relationship Id="rId83" Type="http://schemas.openxmlformats.org/officeDocument/2006/relationships/hyperlink" Target="https://podminky.urs.cz/item/CS_URS_2024_02/725339111" TargetMode="External" /><Relationship Id="rId84" Type="http://schemas.openxmlformats.org/officeDocument/2006/relationships/hyperlink" Target="https://podminky.urs.cz/item/CS_URS_2024_02/725119101" TargetMode="External" /><Relationship Id="rId85" Type="http://schemas.openxmlformats.org/officeDocument/2006/relationships/hyperlink" Target="https://podminky.urs.cz/item/CS_URS_2024_02/725829101" TargetMode="External" /><Relationship Id="rId86" Type="http://schemas.openxmlformats.org/officeDocument/2006/relationships/hyperlink" Target="https://podminky.urs.cz/item/CS_URS_2024_02/725829131" TargetMode="External" /><Relationship Id="rId87" Type="http://schemas.openxmlformats.org/officeDocument/2006/relationships/hyperlink" Target="https://podminky.urs.cz/item/CS_URS_2024_02/725869101" TargetMode="External" /><Relationship Id="rId88" Type="http://schemas.openxmlformats.org/officeDocument/2006/relationships/hyperlink" Target="https://podminky.urs.cz/item/CS_URS_2024_02/725980121" TargetMode="External" /><Relationship Id="rId89" Type="http://schemas.openxmlformats.org/officeDocument/2006/relationships/hyperlink" Target="https://podminky.urs.cz/item/CS_URS_2024_02/725980123" TargetMode="External" /><Relationship Id="rId90" Type="http://schemas.openxmlformats.org/officeDocument/2006/relationships/hyperlink" Target="https://podminky.urs.cz/item/CS_URS_2024_02/725110814" TargetMode="External" /><Relationship Id="rId91" Type="http://schemas.openxmlformats.org/officeDocument/2006/relationships/hyperlink" Target="https://podminky.urs.cz/item/CS_URS_2024_02/725114912" TargetMode="External" /><Relationship Id="rId92" Type="http://schemas.openxmlformats.org/officeDocument/2006/relationships/hyperlink" Target="https://podminky.urs.cz/item/CS_URS_2024_02/725122817" TargetMode="External" /><Relationship Id="rId93" Type="http://schemas.openxmlformats.org/officeDocument/2006/relationships/hyperlink" Target="https://podminky.urs.cz/item/CS_URS_2024_02/725120925" TargetMode="External" /><Relationship Id="rId94" Type="http://schemas.openxmlformats.org/officeDocument/2006/relationships/hyperlink" Target="https://podminky.urs.cz/item/CS_URS_2024_02/725210821" TargetMode="External" /><Relationship Id="rId95" Type="http://schemas.openxmlformats.org/officeDocument/2006/relationships/hyperlink" Target="https://podminky.urs.cz/item/CS_URS_2024_02/725320828" TargetMode="External" /><Relationship Id="rId96" Type="http://schemas.openxmlformats.org/officeDocument/2006/relationships/hyperlink" Target="https://podminky.urs.cz/item/CS_URS_2024_02/725330820" TargetMode="External" /><Relationship Id="rId97" Type="http://schemas.openxmlformats.org/officeDocument/2006/relationships/hyperlink" Target="https://podminky.urs.cz/item/CS_URS_2024_02/725330912" TargetMode="External" /><Relationship Id="rId98" Type="http://schemas.openxmlformats.org/officeDocument/2006/relationships/hyperlink" Target="https://podminky.urs.cz/item/CS_URS_2024_02/725530811" TargetMode="External" /><Relationship Id="rId99" Type="http://schemas.openxmlformats.org/officeDocument/2006/relationships/hyperlink" Target="https://podminky.urs.cz/item/CS_URS_2024_02/725530823" TargetMode="External" /><Relationship Id="rId100" Type="http://schemas.openxmlformats.org/officeDocument/2006/relationships/hyperlink" Target="https://podminky.urs.cz/item/CS_URS_2024_02/725530831" TargetMode="External" /><Relationship Id="rId101" Type="http://schemas.openxmlformats.org/officeDocument/2006/relationships/hyperlink" Target="https://podminky.urs.cz/item/CS_URS_2024_02/722220851" TargetMode="External" /><Relationship Id="rId102" Type="http://schemas.openxmlformats.org/officeDocument/2006/relationships/hyperlink" Target="https://podminky.urs.cz/item/CS_URS_2024_02/725820801" TargetMode="External" /><Relationship Id="rId103" Type="http://schemas.openxmlformats.org/officeDocument/2006/relationships/hyperlink" Target="https://podminky.urs.cz/item/CS_URS_2024_02/725820802" TargetMode="External" /><Relationship Id="rId104" Type="http://schemas.openxmlformats.org/officeDocument/2006/relationships/hyperlink" Target="https://podminky.urs.cz/item/CS_URS_2024_02/725800924" TargetMode="External" /><Relationship Id="rId105" Type="http://schemas.openxmlformats.org/officeDocument/2006/relationships/hyperlink" Target="https://podminky.urs.cz/item/CS_URS_2024_02/998725121" TargetMode="External" /><Relationship Id="rId106" Type="http://schemas.openxmlformats.org/officeDocument/2006/relationships/hyperlink" Target="https://podminky.urs.cz/item/CS_URS_2024_02/997013211" TargetMode="External" /><Relationship Id="rId107" Type="http://schemas.openxmlformats.org/officeDocument/2006/relationships/hyperlink" Target="https://podminky.urs.cz/item/CS_URS_2024_02/997013501" TargetMode="External" /><Relationship Id="rId108" Type="http://schemas.openxmlformats.org/officeDocument/2006/relationships/hyperlink" Target="https://podminky.urs.cz/item/CS_URS_2024_02/997013509" TargetMode="External" /><Relationship Id="rId109" Type="http://schemas.openxmlformats.org/officeDocument/2006/relationships/hyperlink" Target="https://podminky.urs.cz/item/CS_URS_2024_02/997013631" TargetMode="External" /><Relationship Id="rId110" Type="http://schemas.openxmlformats.org/officeDocument/2006/relationships/hyperlink" Target="https://podminky.urs.cz/item/CS_URS_2024_02/998724121" TargetMode="External" /><Relationship Id="rId111" Type="http://schemas.openxmlformats.org/officeDocument/2006/relationships/hyperlink" Target="https://podminky.urs.cz/item/CS_URS_2024_02/998713121" TargetMode="External" /><Relationship Id="rId112" Type="http://schemas.openxmlformats.org/officeDocument/2006/relationships/hyperlink" Target="https://podminky.urs.cz/item/CS_URS_2024_02/723111202" TargetMode="External" /><Relationship Id="rId113" Type="http://schemas.openxmlformats.org/officeDocument/2006/relationships/hyperlink" Target="https://podminky.urs.cz/item/CS_URS_2024_02/723111204" TargetMode="External" /><Relationship Id="rId114" Type="http://schemas.openxmlformats.org/officeDocument/2006/relationships/hyperlink" Target="https://podminky.urs.cz/item/CS_URS_2024_02/723150366" TargetMode="External" /><Relationship Id="rId115" Type="http://schemas.openxmlformats.org/officeDocument/2006/relationships/hyperlink" Target="https://podminky.urs.cz/item/CS_URS_2024_02/723160204" TargetMode="External" /><Relationship Id="rId116" Type="http://schemas.openxmlformats.org/officeDocument/2006/relationships/hyperlink" Target="https://podminky.urs.cz/item/CS_URS_2024_02/723160334" TargetMode="External" /><Relationship Id="rId117" Type="http://schemas.openxmlformats.org/officeDocument/2006/relationships/hyperlink" Target="https://podminky.urs.cz/item/CS_URS_2024_02/723190204" TargetMode="External" /><Relationship Id="rId118" Type="http://schemas.openxmlformats.org/officeDocument/2006/relationships/hyperlink" Target="https://podminky.urs.cz/item/CS_URS_2024_02/998723121" TargetMode="External" /><Relationship Id="rId119" Type="http://schemas.openxmlformats.org/officeDocument/2006/relationships/hyperlink" Target="https://podminky.urs.cz/item/CS_URS_2024_02/783601715" TargetMode="External" /><Relationship Id="rId120" Type="http://schemas.openxmlformats.org/officeDocument/2006/relationships/hyperlink" Target="https://podminky.urs.cz/item/CS_URS_2024_02/783614651" TargetMode="External" /><Relationship Id="rId121" Type="http://schemas.openxmlformats.org/officeDocument/2006/relationships/hyperlink" Target="https://podminky.urs.cz/item/CS_URS_2024_02/783615551" TargetMode="External" /><Relationship Id="rId122" Type="http://schemas.openxmlformats.org/officeDocument/2006/relationships/hyperlink" Target="https://podminky.urs.cz/item/CS_URS_2024_02/783617611" TargetMode="External" /><Relationship Id="rId123" Type="http://schemas.openxmlformats.org/officeDocument/2006/relationships/hyperlink" Target="https://podminky.urs.cz/item/CS_URS_2024_02/725539201" TargetMode="External" /><Relationship Id="rId124" Type="http://schemas.openxmlformats.org/officeDocument/2006/relationships/hyperlink" Target="https://podminky.urs.cz/item/CS_URS_2024_02/725539203" TargetMode="External" /><Relationship Id="rId125" Type="http://schemas.openxmlformats.org/officeDocument/2006/relationships/hyperlink" Target="https://podminky.urs.cz/item/CS_URS_2024_02/998725101" TargetMode="External" /><Relationship Id="rId126" Type="http://schemas.openxmlformats.org/officeDocument/2006/relationships/hyperlink" Target="https://podminky.urs.cz/item/CS_URS_2024_02/725539201" TargetMode="External" /><Relationship Id="rId127" Type="http://schemas.openxmlformats.org/officeDocument/2006/relationships/hyperlink" Target="https://podminky.urs.cz/item/CS_URS_2024_02/725539202" TargetMode="External" /><Relationship Id="rId128" Type="http://schemas.openxmlformats.org/officeDocument/2006/relationships/hyperlink" Target="https://podminky.urs.cz/item/CS_URS_2024_02/998725101" TargetMode="External" /><Relationship Id="rId129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974031155" TargetMode="External" /><Relationship Id="rId2" Type="http://schemas.openxmlformats.org/officeDocument/2006/relationships/hyperlink" Target="https://podminky.urs.cz/item/CS_URS_2024_02/977151116" TargetMode="External" /><Relationship Id="rId3" Type="http://schemas.openxmlformats.org/officeDocument/2006/relationships/hyperlink" Target="https://podminky.urs.cz/item/CS_URS_2024_02/977151119" TargetMode="External" /><Relationship Id="rId4" Type="http://schemas.openxmlformats.org/officeDocument/2006/relationships/hyperlink" Target="https://podminky.urs.cz/item/CS_URS_2024_02/997013151" TargetMode="External" /><Relationship Id="rId5" Type="http://schemas.openxmlformats.org/officeDocument/2006/relationships/hyperlink" Target="https://podminky.urs.cz/item/CS_URS_2024_02/997013501" TargetMode="External" /><Relationship Id="rId6" Type="http://schemas.openxmlformats.org/officeDocument/2006/relationships/hyperlink" Target="https://podminky.urs.cz/item/CS_URS_2024_02/997013509" TargetMode="External" /><Relationship Id="rId7" Type="http://schemas.openxmlformats.org/officeDocument/2006/relationships/hyperlink" Target="https://podminky.urs.cz/item/CS_URS_2024_02/997013603" TargetMode="External" /><Relationship Id="rId8" Type="http://schemas.openxmlformats.org/officeDocument/2006/relationships/hyperlink" Target="https://podminky.urs.cz/item/CS_URS_2024_02/732421412" TargetMode="External" /><Relationship Id="rId9" Type="http://schemas.openxmlformats.org/officeDocument/2006/relationships/hyperlink" Target="https://podminky.urs.cz/item/CS_URS_2024_02/732420811" TargetMode="External" /><Relationship Id="rId10" Type="http://schemas.openxmlformats.org/officeDocument/2006/relationships/hyperlink" Target="https://podminky.urs.cz/item/CS_URS_2024_02/998732311" TargetMode="External" /><Relationship Id="rId11" Type="http://schemas.openxmlformats.org/officeDocument/2006/relationships/hyperlink" Target="https://podminky.urs.cz/item/CS_URS_2024_02/733122222" TargetMode="External" /><Relationship Id="rId12" Type="http://schemas.openxmlformats.org/officeDocument/2006/relationships/hyperlink" Target="https://podminky.urs.cz/item/CS_URS_2024_02/733122224" TargetMode="External" /><Relationship Id="rId13" Type="http://schemas.openxmlformats.org/officeDocument/2006/relationships/hyperlink" Target="https://podminky.urs.cz/item/CS_URS_2024_02/733122225" TargetMode="External" /><Relationship Id="rId14" Type="http://schemas.openxmlformats.org/officeDocument/2006/relationships/hyperlink" Target="https://podminky.urs.cz/item/CS_URS_2024_02/733122226" TargetMode="External" /><Relationship Id="rId15" Type="http://schemas.openxmlformats.org/officeDocument/2006/relationships/hyperlink" Target="https://podminky.urs.cz/item/CS_URS_2024_02/733122227" TargetMode="External" /><Relationship Id="rId16" Type="http://schemas.openxmlformats.org/officeDocument/2006/relationships/hyperlink" Target="https://podminky.urs.cz/item/CS_URS_2024_02/733191112" TargetMode="External" /><Relationship Id="rId17" Type="http://schemas.openxmlformats.org/officeDocument/2006/relationships/hyperlink" Target="https://podminky.urs.cz/item/CS_URS_2024_02/733190107" TargetMode="External" /><Relationship Id="rId18" Type="http://schemas.openxmlformats.org/officeDocument/2006/relationships/hyperlink" Target="https://podminky.urs.cz/item/CS_URS_2024_02/733811241" TargetMode="External" /><Relationship Id="rId19" Type="http://schemas.openxmlformats.org/officeDocument/2006/relationships/hyperlink" Target="https://podminky.urs.cz/item/CS_URS_2024_02/733811242" TargetMode="External" /><Relationship Id="rId20" Type="http://schemas.openxmlformats.org/officeDocument/2006/relationships/hyperlink" Target="https://podminky.urs.cz/item/CS_URS_2024_02/998733311" TargetMode="External" /><Relationship Id="rId21" Type="http://schemas.openxmlformats.org/officeDocument/2006/relationships/hyperlink" Target="https://podminky.urs.cz/item/CS_URS_2024_02/734209113" TargetMode="External" /><Relationship Id="rId22" Type="http://schemas.openxmlformats.org/officeDocument/2006/relationships/hyperlink" Target="https://podminky.urs.cz/item/CS_URS_2024_02/734209114" TargetMode="External" /><Relationship Id="rId23" Type="http://schemas.openxmlformats.org/officeDocument/2006/relationships/hyperlink" Target="https://podminky.urs.cz/item/CS_URS_2024_02/734211118" TargetMode="External" /><Relationship Id="rId24" Type="http://schemas.openxmlformats.org/officeDocument/2006/relationships/hyperlink" Target="https://podminky.urs.cz/item/CS_URS_2024_02/734221544" TargetMode="External" /><Relationship Id="rId25" Type="http://schemas.openxmlformats.org/officeDocument/2006/relationships/hyperlink" Target="https://podminky.urs.cz/item/CS_URS_2024_02/734221682" TargetMode="External" /><Relationship Id="rId26" Type="http://schemas.openxmlformats.org/officeDocument/2006/relationships/hyperlink" Target="https://podminky.urs.cz/item/CS_URS_2024_02/734261411" TargetMode="External" /><Relationship Id="rId27" Type="http://schemas.openxmlformats.org/officeDocument/2006/relationships/hyperlink" Target="https://podminky.urs.cz/item/CS_URS_2024_02/734291123" TargetMode="External" /><Relationship Id="rId28" Type="http://schemas.openxmlformats.org/officeDocument/2006/relationships/hyperlink" Target="https://podminky.urs.cz/item/CS_URS_2024_02/734242414" TargetMode="External" /><Relationship Id="rId29" Type="http://schemas.openxmlformats.org/officeDocument/2006/relationships/hyperlink" Target="https://podminky.urs.cz/item/CS_URS_2024_02/734291272" TargetMode="External" /><Relationship Id="rId30" Type="http://schemas.openxmlformats.org/officeDocument/2006/relationships/hyperlink" Target="https://podminky.urs.cz/item/CS_URS_2024_02/734291273" TargetMode="External" /><Relationship Id="rId31" Type="http://schemas.openxmlformats.org/officeDocument/2006/relationships/hyperlink" Target="https://podminky.urs.cz/item/CS_URS_2024_02/734291274" TargetMode="External" /><Relationship Id="rId32" Type="http://schemas.openxmlformats.org/officeDocument/2006/relationships/hyperlink" Target="https://podminky.urs.cz/item/CS_URS_2024_02/734291276" TargetMode="External" /><Relationship Id="rId33" Type="http://schemas.openxmlformats.org/officeDocument/2006/relationships/hyperlink" Target="https://podminky.urs.cz/item/CS_URS_2024_02/734292713" TargetMode="External" /><Relationship Id="rId34" Type="http://schemas.openxmlformats.org/officeDocument/2006/relationships/hyperlink" Target="https://podminky.urs.cz/item/CS_URS_2024_02/734292714" TargetMode="External" /><Relationship Id="rId35" Type="http://schemas.openxmlformats.org/officeDocument/2006/relationships/hyperlink" Target="https://podminky.urs.cz/item/CS_URS_2024_02/734292715" TargetMode="External" /><Relationship Id="rId36" Type="http://schemas.openxmlformats.org/officeDocument/2006/relationships/hyperlink" Target="https://podminky.urs.cz/item/CS_URS_2024_02/734292717" TargetMode="External" /><Relationship Id="rId37" Type="http://schemas.openxmlformats.org/officeDocument/2006/relationships/hyperlink" Target="https://podminky.urs.cz/item/CS_URS_2024_02/734211120" TargetMode="External" /><Relationship Id="rId38" Type="http://schemas.openxmlformats.org/officeDocument/2006/relationships/hyperlink" Target="https://podminky.urs.cz/item/CS_URS_2024_02/734494213" TargetMode="External" /><Relationship Id="rId39" Type="http://schemas.openxmlformats.org/officeDocument/2006/relationships/hyperlink" Target="https://podminky.urs.cz/item/CS_URS_2024_02/734411101" TargetMode="External" /><Relationship Id="rId40" Type="http://schemas.openxmlformats.org/officeDocument/2006/relationships/hyperlink" Target="https://podminky.urs.cz/item/CS_URS_2024_02/734173213" TargetMode="External" /><Relationship Id="rId41" Type="http://schemas.openxmlformats.org/officeDocument/2006/relationships/hyperlink" Target="https://podminky.urs.cz/item/CS_URS_2024_02/734209124" TargetMode="External" /><Relationship Id="rId42" Type="http://schemas.openxmlformats.org/officeDocument/2006/relationships/hyperlink" Target="https://podminky.urs.cz/item/CS_URS_2024_02/734209125" TargetMode="External" /><Relationship Id="rId43" Type="http://schemas.openxmlformats.org/officeDocument/2006/relationships/hyperlink" Target="https://podminky.urs.cz/item/CS_URS_2024_02/734412111" TargetMode="External" /><Relationship Id="rId44" Type="http://schemas.openxmlformats.org/officeDocument/2006/relationships/hyperlink" Target="https://podminky.urs.cz/item/CS_URS_2024_02/998734311" TargetMode="External" /><Relationship Id="rId45" Type="http://schemas.openxmlformats.org/officeDocument/2006/relationships/hyperlink" Target="https://podminky.urs.cz/item/CS_URS_2024_02/735494811" TargetMode="External" /><Relationship Id="rId46" Type="http://schemas.openxmlformats.org/officeDocument/2006/relationships/hyperlink" Target="https://podminky.urs.cz/item/CS_URS_2024_02/735117110" TargetMode="External" /><Relationship Id="rId47" Type="http://schemas.openxmlformats.org/officeDocument/2006/relationships/hyperlink" Target="https://podminky.urs.cz/item/CS_URS_2024_02/735118110" TargetMode="External" /><Relationship Id="rId48" Type="http://schemas.openxmlformats.org/officeDocument/2006/relationships/hyperlink" Target="https://podminky.urs.cz/item/CS_URS_2024_02/735191904" TargetMode="External" /><Relationship Id="rId49" Type="http://schemas.openxmlformats.org/officeDocument/2006/relationships/hyperlink" Target="https://podminky.urs.cz/item/CS_URS_2024_02/998735311" TargetMode="External" /><Relationship Id="rId50" Type="http://schemas.openxmlformats.org/officeDocument/2006/relationships/hyperlink" Target="https://podminky.urs.cz/item/CS_URS_2024_02/783617127" TargetMode="External" /><Relationship Id="rId51" Type="http://schemas.openxmlformats.org/officeDocument/2006/relationships/hyperlink" Target="https://podminky.urs.cz/item/CS_URS_2024_02/783617605" TargetMode="External" /><Relationship Id="rId52" Type="http://schemas.openxmlformats.org/officeDocument/2006/relationships/hyperlink" Target="https://podminky.urs.cz/item/CS_URS_2024_02/733110803" TargetMode="External" /><Relationship Id="rId53" Type="http://schemas.openxmlformats.org/officeDocument/2006/relationships/hyperlink" Target="https://podminky.urs.cz/item/CS_URS_2024_02/733110806" TargetMode="External" /><Relationship Id="rId54" Type="http://schemas.openxmlformats.org/officeDocument/2006/relationships/hyperlink" Target="https://podminky.urs.cz/item/CS_URS_2024_02/713463211" TargetMode="External" /><Relationship Id="rId55" Type="http://schemas.openxmlformats.org/officeDocument/2006/relationships/hyperlink" Target="https://podminky.urs.cz/item/CS_URS_2024_02/998713201" TargetMode="External" /><Relationship Id="rId56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751581211" TargetMode="External" /><Relationship Id="rId2" Type="http://schemas.openxmlformats.org/officeDocument/2006/relationships/hyperlink" Target="https://podminky.urs.cz/item/CS_URS_2024_02/751581214" TargetMode="External" /><Relationship Id="rId3" Type="http://schemas.openxmlformats.org/officeDocument/2006/relationships/hyperlink" Target="https://podminky.urs.cz/item/CS_URS_2024_02/998713121" TargetMode="External" /><Relationship Id="rId4" Type="http://schemas.openxmlformats.org/officeDocument/2006/relationships/hyperlink" Target="https://podminky.urs.cz/item/CS_URS_2024_02/751122011" TargetMode="External" /><Relationship Id="rId5" Type="http://schemas.openxmlformats.org/officeDocument/2006/relationships/hyperlink" Target="https://podminky.urs.cz/item/CS_URS_2024_02/751123811" TargetMode="External" /><Relationship Id="rId6" Type="http://schemas.openxmlformats.org/officeDocument/2006/relationships/hyperlink" Target="https://podminky.urs.cz/item/CS_URS_2024_02/998751311" TargetMode="External" /><Relationship Id="rId7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20" t="s">
        <v>0</v>
      </c>
      <c r="AZ1" s="20" t="s">
        <v>1</v>
      </c>
      <c r="BA1" s="20" t="s">
        <v>2</v>
      </c>
      <c r="BB1" s="20" t="s">
        <v>3</v>
      </c>
      <c r="BT1" s="20" t="s">
        <v>4</v>
      </c>
      <c r="BU1" s="20" t="s">
        <v>4</v>
      </c>
      <c r="BV1" s="20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1" t="s">
        <v>6</v>
      </c>
      <c r="BT2" s="21" t="s">
        <v>7</v>
      </c>
    </row>
    <row r="3" s="1" customFormat="1" ht="6.96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4"/>
      <c r="BS3" s="21" t="s">
        <v>6</v>
      </c>
      <c r="BT3" s="21" t="s">
        <v>8</v>
      </c>
    </row>
    <row r="4" s="1" customFormat="1" ht="24.96" customHeight="1">
      <c r="B4" s="25"/>
      <c r="C4" s="26"/>
      <c r="D4" s="27" t="s">
        <v>9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4"/>
      <c r="AS4" s="28" t="s">
        <v>10</v>
      </c>
      <c r="BE4" s="29" t="s">
        <v>11</v>
      </c>
      <c r="BS4" s="21" t="s">
        <v>12</v>
      </c>
    </row>
    <row r="5" s="1" customFormat="1" ht="12" customHeight="1">
      <c r="B5" s="25"/>
      <c r="C5" s="26"/>
      <c r="D5" s="30" t="s">
        <v>13</v>
      </c>
      <c r="E5" s="26"/>
      <c r="F5" s="26"/>
      <c r="G5" s="26"/>
      <c r="H5" s="26"/>
      <c r="I5" s="26"/>
      <c r="J5" s="26"/>
      <c r="K5" s="31" t="s">
        <v>14</v>
      </c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4"/>
      <c r="BE5" s="32" t="s">
        <v>15</v>
      </c>
      <c r="BS5" s="21" t="s">
        <v>6</v>
      </c>
    </row>
    <row r="6" s="1" customFormat="1" ht="36.96" customHeight="1">
      <c r="B6" s="25"/>
      <c r="C6" s="26"/>
      <c r="D6" s="33" t="s">
        <v>16</v>
      </c>
      <c r="E6" s="26"/>
      <c r="F6" s="26"/>
      <c r="G6" s="26"/>
      <c r="H6" s="26"/>
      <c r="I6" s="26"/>
      <c r="J6" s="26"/>
      <c r="K6" s="34" t="s">
        <v>17</v>
      </c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4"/>
      <c r="BE6" s="35"/>
      <c r="BS6" s="21" t="s">
        <v>6</v>
      </c>
    </row>
    <row r="7" s="1" customFormat="1" ht="12" customHeight="1">
      <c r="B7" s="25"/>
      <c r="C7" s="26"/>
      <c r="D7" s="36" t="s">
        <v>18</v>
      </c>
      <c r="E7" s="26"/>
      <c r="F7" s="26"/>
      <c r="G7" s="26"/>
      <c r="H7" s="26"/>
      <c r="I7" s="26"/>
      <c r="J7" s="26"/>
      <c r="K7" s="31" t="s">
        <v>19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6" t="s">
        <v>20</v>
      </c>
      <c r="AL7" s="26"/>
      <c r="AM7" s="26"/>
      <c r="AN7" s="31" t="s">
        <v>21</v>
      </c>
      <c r="AO7" s="26"/>
      <c r="AP7" s="26"/>
      <c r="AQ7" s="26"/>
      <c r="AR7" s="24"/>
      <c r="BE7" s="35"/>
      <c r="BS7" s="21" t="s">
        <v>6</v>
      </c>
    </row>
    <row r="8" s="1" customFormat="1" ht="12" customHeight="1">
      <c r="B8" s="25"/>
      <c r="C8" s="26"/>
      <c r="D8" s="36" t="s">
        <v>22</v>
      </c>
      <c r="E8" s="26"/>
      <c r="F8" s="26"/>
      <c r="G8" s="26"/>
      <c r="H8" s="26"/>
      <c r="I8" s="26"/>
      <c r="J8" s="26"/>
      <c r="K8" s="31" t="s">
        <v>23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6" t="s">
        <v>24</v>
      </c>
      <c r="AL8" s="26"/>
      <c r="AM8" s="26"/>
      <c r="AN8" s="37" t="s">
        <v>25</v>
      </c>
      <c r="AO8" s="26"/>
      <c r="AP8" s="26"/>
      <c r="AQ8" s="26"/>
      <c r="AR8" s="24"/>
      <c r="BE8" s="35"/>
      <c r="BS8" s="21" t="s">
        <v>6</v>
      </c>
    </row>
    <row r="9" s="1" customFormat="1" ht="14.4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4"/>
      <c r="BE9" s="35"/>
      <c r="BS9" s="21" t="s">
        <v>6</v>
      </c>
    </row>
    <row r="10" s="1" customFormat="1" ht="12" customHeight="1">
      <c r="B10" s="25"/>
      <c r="C10" s="26"/>
      <c r="D10" s="36" t="s">
        <v>26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6" t="s">
        <v>27</v>
      </c>
      <c r="AL10" s="26"/>
      <c r="AM10" s="26"/>
      <c r="AN10" s="31" t="s">
        <v>28</v>
      </c>
      <c r="AO10" s="26"/>
      <c r="AP10" s="26"/>
      <c r="AQ10" s="26"/>
      <c r="AR10" s="24"/>
      <c r="BE10" s="35"/>
      <c r="BS10" s="21" t="s">
        <v>6</v>
      </c>
    </row>
    <row r="11" s="1" customFormat="1" ht="18.48" customHeight="1">
      <c r="B11" s="25"/>
      <c r="C11" s="26"/>
      <c r="D11" s="26"/>
      <c r="E11" s="31" t="s">
        <v>29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6" t="s">
        <v>30</v>
      </c>
      <c r="AL11" s="26"/>
      <c r="AM11" s="26"/>
      <c r="AN11" s="31" t="s">
        <v>28</v>
      </c>
      <c r="AO11" s="26"/>
      <c r="AP11" s="26"/>
      <c r="AQ11" s="26"/>
      <c r="AR11" s="24"/>
      <c r="BE11" s="35"/>
      <c r="BS11" s="21" t="s">
        <v>6</v>
      </c>
    </row>
    <row r="12" s="1" customFormat="1" ht="6.96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4"/>
      <c r="BE12" s="35"/>
      <c r="BS12" s="21" t="s">
        <v>6</v>
      </c>
    </row>
    <row r="13" s="1" customFormat="1" ht="12" customHeight="1">
      <c r="B13" s="25"/>
      <c r="C13" s="26"/>
      <c r="D13" s="36" t="s">
        <v>31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6" t="s">
        <v>27</v>
      </c>
      <c r="AL13" s="26"/>
      <c r="AM13" s="26"/>
      <c r="AN13" s="38" t="s">
        <v>32</v>
      </c>
      <c r="AO13" s="26"/>
      <c r="AP13" s="26"/>
      <c r="AQ13" s="26"/>
      <c r="AR13" s="24"/>
      <c r="BE13" s="35"/>
      <c r="BS13" s="21" t="s">
        <v>6</v>
      </c>
    </row>
    <row r="14">
      <c r="B14" s="25"/>
      <c r="C14" s="26"/>
      <c r="D14" s="26"/>
      <c r="E14" s="38" t="s">
        <v>32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6" t="s">
        <v>30</v>
      </c>
      <c r="AL14" s="26"/>
      <c r="AM14" s="26"/>
      <c r="AN14" s="38" t="s">
        <v>32</v>
      </c>
      <c r="AO14" s="26"/>
      <c r="AP14" s="26"/>
      <c r="AQ14" s="26"/>
      <c r="AR14" s="24"/>
      <c r="BE14" s="35"/>
      <c r="BS14" s="21" t="s">
        <v>6</v>
      </c>
    </row>
    <row r="15" s="1" customFormat="1" ht="6.96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4"/>
      <c r="BE15" s="35"/>
      <c r="BS15" s="21" t="s">
        <v>4</v>
      </c>
    </row>
    <row r="16" s="1" customFormat="1" ht="12" customHeight="1">
      <c r="B16" s="25"/>
      <c r="C16" s="26"/>
      <c r="D16" s="36" t="s">
        <v>33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6" t="s">
        <v>27</v>
      </c>
      <c r="AL16" s="26"/>
      <c r="AM16" s="26"/>
      <c r="AN16" s="31" t="s">
        <v>28</v>
      </c>
      <c r="AO16" s="26"/>
      <c r="AP16" s="26"/>
      <c r="AQ16" s="26"/>
      <c r="AR16" s="24"/>
      <c r="BE16" s="35"/>
      <c r="BS16" s="21" t="s">
        <v>4</v>
      </c>
    </row>
    <row r="17" s="1" customFormat="1" ht="18.48" customHeight="1">
      <c r="B17" s="25"/>
      <c r="C17" s="26"/>
      <c r="D17" s="26"/>
      <c r="E17" s="31" t="s">
        <v>34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6" t="s">
        <v>30</v>
      </c>
      <c r="AL17" s="26"/>
      <c r="AM17" s="26"/>
      <c r="AN17" s="31" t="s">
        <v>28</v>
      </c>
      <c r="AO17" s="26"/>
      <c r="AP17" s="26"/>
      <c r="AQ17" s="26"/>
      <c r="AR17" s="24"/>
      <c r="BE17" s="35"/>
      <c r="BS17" s="21" t="s">
        <v>35</v>
      </c>
    </row>
    <row r="18" s="1" customFormat="1" ht="6.96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4"/>
      <c r="BE18" s="35"/>
      <c r="BS18" s="21" t="s">
        <v>6</v>
      </c>
    </row>
    <row r="19" s="1" customFormat="1" ht="12" customHeight="1">
      <c r="B19" s="25"/>
      <c r="C19" s="26"/>
      <c r="D19" s="36" t="s">
        <v>36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36" t="s">
        <v>27</v>
      </c>
      <c r="AL19" s="26"/>
      <c r="AM19" s="26"/>
      <c r="AN19" s="31" t="s">
        <v>28</v>
      </c>
      <c r="AO19" s="26"/>
      <c r="AP19" s="26"/>
      <c r="AQ19" s="26"/>
      <c r="AR19" s="24"/>
      <c r="BE19" s="35"/>
      <c r="BS19" s="21" t="s">
        <v>6</v>
      </c>
    </row>
    <row r="20" s="1" customFormat="1" ht="18.48" customHeight="1">
      <c r="B20" s="25"/>
      <c r="C20" s="26"/>
      <c r="D20" s="26"/>
      <c r="E20" s="31" t="s">
        <v>37</v>
      </c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36" t="s">
        <v>30</v>
      </c>
      <c r="AL20" s="26"/>
      <c r="AM20" s="26"/>
      <c r="AN20" s="31" t="s">
        <v>28</v>
      </c>
      <c r="AO20" s="26"/>
      <c r="AP20" s="26"/>
      <c r="AQ20" s="26"/>
      <c r="AR20" s="24"/>
      <c r="BE20" s="35"/>
      <c r="BS20" s="21" t="s">
        <v>4</v>
      </c>
    </row>
    <row r="21" s="1" customFormat="1" ht="6.96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4"/>
      <c r="BE21" s="35"/>
    </row>
    <row r="22" s="1" customFormat="1" ht="12" customHeight="1">
      <c r="B22" s="25"/>
      <c r="C22" s="26"/>
      <c r="D22" s="36" t="s">
        <v>38</v>
      </c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4"/>
      <c r="BE22" s="35"/>
    </row>
    <row r="23" s="1" customFormat="1" ht="47.25" customHeight="1">
      <c r="B23" s="25"/>
      <c r="C23" s="26"/>
      <c r="D23" s="26"/>
      <c r="E23" s="40" t="s">
        <v>39</v>
      </c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26"/>
      <c r="AP23" s="26"/>
      <c r="AQ23" s="26"/>
      <c r="AR23" s="24"/>
      <c r="BE23" s="35"/>
    </row>
    <row r="24" s="1" customFormat="1" ht="6.96" customHeight="1">
      <c r="B24" s="25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4"/>
      <c r="BE24" s="35"/>
    </row>
    <row r="25" s="1" customFormat="1" ht="6.96" customHeight="1">
      <c r="B25" s="25"/>
      <c r="C25" s="26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26"/>
      <c r="AQ25" s="26"/>
      <c r="AR25" s="24"/>
      <c r="BE25" s="35"/>
    </row>
    <row r="26" s="2" customFormat="1" ht="25.92" customHeight="1">
      <c r="A26" s="42"/>
      <c r="B26" s="43"/>
      <c r="C26" s="44"/>
      <c r="D26" s="45" t="s">
        <v>40</v>
      </c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7">
        <f>ROUND(AG54,2)</f>
        <v>0</v>
      </c>
      <c r="AL26" s="46"/>
      <c r="AM26" s="46"/>
      <c r="AN26" s="46"/>
      <c r="AO26" s="46"/>
      <c r="AP26" s="44"/>
      <c r="AQ26" s="44"/>
      <c r="AR26" s="48"/>
      <c r="BE26" s="35"/>
    </row>
    <row r="27" s="2" customFormat="1" ht="6.96" customHeight="1">
      <c r="A27" s="42"/>
      <c r="B27" s="43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8"/>
      <c r="BE27" s="35"/>
    </row>
    <row r="28" s="2" customFormat="1">
      <c r="A28" s="42"/>
      <c r="B28" s="43"/>
      <c r="C28" s="44"/>
      <c r="D28" s="44"/>
      <c r="E28" s="44"/>
      <c r="F28" s="44"/>
      <c r="G28" s="44"/>
      <c r="H28" s="44"/>
      <c r="I28" s="44"/>
      <c r="J28" s="44"/>
      <c r="K28" s="44"/>
      <c r="L28" s="49" t="s">
        <v>41</v>
      </c>
      <c r="M28" s="49"/>
      <c r="N28" s="49"/>
      <c r="O28" s="49"/>
      <c r="P28" s="49"/>
      <c r="Q28" s="44"/>
      <c r="R28" s="44"/>
      <c r="S28" s="44"/>
      <c r="T28" s="44"/>
      <c r="U28" s="44"/>
      <c r="V28" s="44"/>
      <c r="W28" s="49" t="s">
        <v>42</v>
      </c>
      <c r="X28" s="49"/>
      <c r="Y28" s="49"/>
      <c r="Z28" s="49"/>
      <c r="AA28" s="49"/>
      <c r="AB28" s="49"/>
      <c r="AC28" s="49"/>
      <c r="AD28" s="49"/>
      <c r="AE28" s="49"/>
      <c r="AF28" s="44"/>
      <c r="AG28" s="44"/>
      <c r="AH28" s="44"/>
      <c r="AI28" s="44"/>
      <c r="AJ28" s="44"/>
      <c r="AK28" s="49" t="s">
        <v>43</v>
      </c>
      <c r="AL28" s="49"/>
      <c r="AM28" s="49"/>
      <c r="AN28" s="49"/>
      <c r="AO28" s="49"/>
      <c r="AP28" s="44"/>
      <c r="AQ28" s="44"/>
      <c r="AR28" s="48"/>
      <c r="BE28" s="35"/>
    </row>
    <row r="29" s="3" customFormat="1" ht="14.4" customHeight="1">
      <c r="A29" s="3"/>
      <c r="B29" s="50"/>
      <c r="C29" s="51"/>
      <c r="D29" s="36" t="s">
        <v>44</v>
      </c>
      <c r="E29" s="51"/>
      <c r="F29" s="36" t="s">
        <v>45</v>
      </c>
      <c r="G29" s="51"/>
      <c r="H29" s="51"/>
      <c r="I29" s="51"/>
      <c r="J29" s="51"/>
      <c r="K29" s="51"/>
      <c r="L29" s="52">
        <v>0.20999999999999999</v>
      </c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3">
        <f>ROUND(AZ54, 2)</f>
        <v>0</v>
      </c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3">
        <f>ROUND(AV54, 2)</f>
        <v>0</v>
      </c>
      <c r="AL29" s="51"/>
      <c r="AM29" s="51"/>
      <c r="AN29" s="51"/>
      <c r="AO29" s="51"/>
      <c r="AP29" s="51"/>
      <c r="AQ29" s="51"/>
      <c r="AR29" s="54"/>
      <c r="BE29" s="55"/>
    </row>
    <row r="30" s="3" customFormat="1" ht="14.4" customHeight="1">
      <c r="A30" s="3"/>
      <c r="B30" s="50"/>
      <c r="C30" s="51"/>
      <c r="D30" s="51"/>
      <c r="E30" s="51"/>
      <c r="F30" s="36" t="s">
        <v>46</v>
      </c>
      <c r="G30" s="51"/>
      <c r="H30" s="51"/>
      <c r="I30" s="51"/>
      <c r="J30" s="51"/>
      <c r="K30" s="51"/>
      <c r="L30" s="52">
        <v>0.12</v>
      </c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3">
        <f>ROUND(BA54, 2)</f>
        <v>0</v>
      </c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3">
        <f>ROUND(AW54, 2)</f>
        <v>0</v>
      </c>
      <c r="AL30" s="51"/>
      <c r="AM30" s="51"/>
      <c r="AN30" s="51"/>
      <c r="AO30" s="51"/>
      <c r="AP30" s="51"/>
      <c r="AQ30" s="51"/>
      <c r="AR30" s="54"/>
      <c r="BE30" s="55"/>
    </row>
    <row r="31" hidden="1" s="3" customFormat="1" ht="14.4" customHeight="1">
      <c r="A31" s="3"/>
      <c r="B31" s="50"/>
      <c r="C31" s="51"/>
      <c r="D31" s="51"/>
      <c r="E31" s="51"/>
      <c r="F31" s="36" t="s">
        <v>47</v>
      </c>
      <c r="G31" s="51"/>
      <c r="H31" s="51"/>
      <c r="I31" s="51"/>
      <c r="J31" s="51"/>
      <c r="K31" s="51"/>
      <c r="L31" s="52">
        <v>0.20999999999999999</v>
      </c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3">
        <f>ROUND(BB54, 2)</f>
        <v>0</v>
      </c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3">
        <v>0</v>
      </c>
      <c r="AL31" s="51"/>
      <c r="AM31" s="51"/>
      <c r="AN31" s="51"/>
      <c r="AO31" s="51"/>
      <c r="AP31" s="51"/>
      <c r="AQ31" s="51"/>
      <c r="AR31" s="54"/>
      <c r="BE31" s="55"/>
    </row>
    <row r="32" hidden="1" s="3" customFormat="1" ht="14.4" customHeight="1">
      <c r="A32" s="3"/>
      <c r="B32" s="50"/>
      <c r="C32" s="51"/>
      <c r="D32" s="51"/>
      <c r="E32" s="51"/>
      <c r="F32" s="36" t="s">
        <v>48</v>
      </c>
      <c r="G32" s="51"/>
      <c r="H32" s="51"/>
      <c r="I32" s="51"/>
      <c r="J32" s="51"/>
      <c r="K32" s="51"/>
      <c r="L32" s="52">
        <v>0.12</v>
      </c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3">
        <f>ROUND(BC54, 2)</f>
        <v>0</v>
      </c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3">
        <v>0</v>
      </c>
      <c r="AL32" s="51"/>
      <c r="AM32" s="51"/>
      <c r="AN32" s="51"/>
      <c r="AO32" s="51"/>
      <c r="AP32" s="51"/>
      <c r="AQ32" s="51"/>
      <c r="AR32" s="54"/>
      <c r="BE32" s="55"/>
    </row>
    <row r="33" hidden="1" s="3" customFormat="1" ht="14.4" customHeight="1">
      <c r="A33" s="3"/>
      <c r="B33" s="50"/>
      <c r="C33" s="51"/>
      <c r="D33" s="51"/>
      <c r="E33" s="51"/>
      <c r="F33" s="36" t="s">
        <v>49</v>
      </c>
      <c r="G33" s="51"/>
      <c r="H33" s="51"/>
      <c r="I33" s="51"/>
      <c r="J33" s="51"/>
      <c r="K33" s="51"/>
      <c r="L33" s="52">
        <v>0</v>
      </c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3">
        <f>ROUND(BD54, 2)</f>
        <v>0</v>
      </c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3">
        <v>0</v>
      </c>
      <c r="AL33" s="51"/>
      <c r="AM33" s="51"/>
      <c r="AN33" s="51"/>
      <c r="AO33" s="51"/>
      <c r="AP33" s="51"/>
      <c r="AQ33" s="51"/>
      <c r="AR33" s="54"/>
      <c r="BE33" s="3"/>
    </row>
    <row r="34" s="2" customFormat="1" ht="6.96" customHeight="1">
      <c r="A34" s="42"/>
      <c r="B34" s="43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8"/>
      <c r="BE34" s="42"/>
    </row>
    <row r="35" s="2" customFormat="1" ht="25.92" customHeight="1">
      <c r="A35" s="42"/>
      <c r="B35" s="43"/>
      <c r="C35" s="56"/>
      <c r="D35" s="57" t="s">
        <v>50</v>
      </c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9" t="s">
        <v>51</v>
      </c>
      <c r="U35" s="58"/>
      <c r="V35" s="58"/>
      <c r="W35" s="58"/>
      <c r="X35" s="60" t="s">
        <v>52</v>
      </c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61">
        <f>SUM(AK26:AK33)</f>
        <v>0</v>
      </c>
      <c r="AL35" s="58"/>
      <c r="AM35" s="58"/>
      <c r="AN35" s="58"/>
      <c r="AO35" s="62"/>
      <c r="AP35" s="56"/>
      <c r="AQ35" s="56"/>
      <c r="AR35" s="48"/>
      <c r="BE35" s="42"/>
    </row>
    <row r="36" s="2" customFormat="1" ht="6.96" customHeight="1">
      <c r="A36" s="42"/>
      <c r="B36" s="43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8"/>
      <c r="BE36" s="42"/>
    </row>
    <row r="37" s="2" customFormat="1" ht="6.96" customHeight="1">
      <c r="A37" s="42"/>
      <c r="B37" s="63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48"/>
      <c r="BE37" s="42"/>
    </row>
    <row r="41" s="2" customFormat="1" ht="6.96" customHeight="1">
      <c r="A41" s="42"/>
      <c r="B41" s="65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48"/>
      <c r="BE41" s="42"/>
    </row>
    <row r="42" s="2" customFormat="1" ht="24.96" customHeight="1">
      <c r="A42" s="42"/>
      <c r="B42" s="43"/>
      <c r="C42" s="27" t="s">
        <v>53</v>
      </c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8"/>
      <c r="BE42" s="42"/>
    </row>
    <row r="43" s="2" customFormat="1" ht="6.96" customHeight="1">
      <c r="A43" s="42"/>
      <c r="B43" s="43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8"/>
      <c r="BE43" s="42"/>
    </row>
    <row r="44" s="4" customFormat="1" ht="12" customHeight="1">
      <c r="A44" s="4"/>
      <c r="B44" s="67"/>
      <c r="C44" s="36" t="s">
        <v>13</v>
      </c>
      <c r="D44" s="68"/>
      <c r="E44" s="68"/>
      <c r="F44" s="68"/>
      <c r="G44" s="68"/>
      <c r="H44" s="68"/>
      <c r="I44" s="68"/>
      <c r="J44" s="68"/>
      <c r="K44" s="68"/>
      <c r="L44" s="68" t="str">
        <f>K5</f>
        <v>ALFA-3692</v>
      </c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9"/>
      <c r="BE44" s="4"/>
    </row>
    <row r="45" s="5" customFormat="1" ht="36.96" customHeight="1">
      <c r="A45" s="5"/>
      <c r="B45" s="70"/>
      <c r="C45" s="71" t="s">
        <v>16</v>
      </c>
      <c r="D45" s="72"/>
      <c r="E45" s="72"/>
      <c r="F45" s="72"/>
      <c r="G45" s="72"/>
      <c r="H45" s="72"/>
      <c r="I45" s="72"/>
      <c r="J45" s="72"/>
      <c r="K45" s="72"/>
      <c r="L45" s="73" t="str">
        <f>K6</f>
        <v>Rekonstrukce rozvodů elektro, vody a topení Masarykovo nám. 100/33 a 99/67</v>
      </c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4"/>
      <c r="BE45" s="5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8"/>
      <c r="BE46" s="42"/>
    </row>
    <row r="47" s="2" customFormat="1" ht="12" customHeight="1">
      <c r="A47" s="42"/>
      <c r="B47" s="43"/>
      <c r="C47" s="36" t="s">
        <v>22</v>
      </c>
      <c r="D47" s="44"/>
      <c r="E47" s="44"/>
      <c r="F47" s="44"/>
      <c r="G47" s="44"/>
      <c r="H47" s="44"/>
      <c r="I47" s="44"/>
      <c r="J47" s="44"/>
      <c r="K47" s="44"/>
      <c r="L47" s="75" t="str">
        <f>IF(K8="","",K8)</f>
        <v>Jihlava</v>
      </c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36" t="s">
        <v>24</v>
      </c>
      <c r="AJ47" s="44"/>
      <c r="AK47" s="44"/>
      <c r="AL47" s="44"/>
      <c r="AM47" s="76" t="str">
        <f>IF(AN8= "","",AN8)</f>
        <v>7. 11. 2024</v>
      </c>
      <c r="AN47" s="76"/>
      <c r="AO47" s="44"/>
      <c r="AP47" s="44"/>
      <c r="AQ47" s="44"/>
      <c r="AR47" s="48"/>
      <c r="BE47" s="42"/>
    </row>
    <row r="48" s="2" customFormat="1" ht="6.96" customHeight="1">
      <c r="A48" s="42"/>
      <c r="B48" s="43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8"/>
      <c r="BE48" s="42"/>
    </row>
    <row r="49" s="2" customFormat="1" ht="25.65" customHeight="1">
      <c r="A49" s="42"/>
      <c r="B49" s="43"/>
      <c r="C49" s="36" t="s">
        <v>26</v>
      </c>
      <c r="D49" s="44"/>
      <c r="E49" s="44"/>
      <c r="F49" s="44"/>
      <c r="G49" s="44"/>
      <c r="H49" s="44"/>
      <c r="I49" s="44"/>
      <c r="J49" s="44"/>
      <c r="K49" s="44"/>
      <c r="L49" s="68" t="str">
        <f>IF(E11= "","",E11)</f>
        <v>Statutární město Jihlava</v>
      </c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36" t="s">
        <v>33</v>
      </c>
      <c r="AJ49" s="44"/>
      <c r="AK49" s="44"/>
      <c r="AL49" s="44"/>
      <c r="AM49" s="77" t="str">
        <f>IF(E17="","",E17)</f>
        <v>Atelier Alfa, spol. s r.o., Jihlava</v>
      </c>
      <c r="AN49" s="68"/>
      <c r="AO49" s="68"/>
      <c r="AP49" s="68"/>
      <c r="AQ49" s="44"/>
      <c r="AR49" s="48"/>
      <c r="AS49" s="78" t="s">
        <v>54</v>
      </c>
      <c r="AT49" s="79"/>
      <c r="AU49" s="80"/>
      <c r="AV49" s="80"/>
      <c r="AW49" s="80"/>
      <c r="AX49" s="80"/>
      <c r="AY49" s="80"/>
      <c r="AZ49" s="80"/>
      <c r="BA49" s="80"/>
      <c r="BB49" s="80"/>
      <c r="BC49" s="80"/>
      <c r="BD49" s="81"/>
      <c r="BE49" s="42"/>
    </row>
    <row r="50" s="2" customFormat="1" ht="15.15" customHeight="1">
      <c r="A50" s="42"/>
      <c r="B50" s="43"/>
      <c r="C50" s="36" t="s">
        <v>31</v>
      </c>
      <c r="D50" s="44"/>
      <c r="E50" s="44"/>
      <c r="F50" s="44"/>
      <c r="G50" s="44"/>
      <c r="H50" s="44"/>
      <c r="I50" s="44"/>
      <c r="J50" s="44"/>
      <c r="K50" s="44"/>
      <c r="L50" s="68" t="str">
        <f>IF(E14= "Vyplň údaj","",E14)</f>
        <v/>
      </c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36" t="s">
        <v>36</v>
      </c>
      <c r="AJ50" s="44"/>
      <c r="AK50" s="44"/>
      <c r="AL50" s="44"/>
      <c r="AM50" s="77" t="str">
        <f>IF(E20="","",E20)</f>
        <v>Eva Dokulilová</v>
      </c>
      <c r="AN50" s="68"/>
      <c r="AO50" s="68"/>
      <c r="AP50" s="68"/>
      <c r="AQ50" s="44"/>
      <c r="AR50" s="48"/>
      <c r="AS50" s="82"/>
      <c r="AT50" s="83"/>
      <c r="AU50" s="84"/>
      <c r="AV50" s="84"/>
      <c r="AW50" s="84"/>
      <c r="AX50" s="84"/>
      <c r="AY50" s="84"/>
      <c r="AZ50" s="84"/>
      <c r="BA50" s="84"/>
      <c r="BB50" s="84"/>
      <c r="BC50" s="84"/>
      <c r="BD50" s="85"/>
      <c r="BE50" s="42"/>
    </row>
    <row r="51" s="2" customFormat="1" ht="10.8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8"/>
      <c r="AS51" s="86"/>
      <c r="AT51" s="87"/>
      <c r="AU51" s="88"/>
      <c r="AV51" s="88"/>
      <c r="AW51" s="88"/>
      <c r="AX51" s="88"/>
      <c r="AY51" s="88"/>
      <c r="AZ51" s="88"/>
      <c r="BA51" s="88"/>
      <c r="BB51" s="88"/>
      <c r="BC51" s="88"/>
      <c r="BD51" s="89"/>
      <c r="BE51" s="42"/>
    </row>
    <row r="52" s="2" customFormat="1" ht="29.28" customHeight="1">
      <c r="A52" s="42"/>
      <c r="B52" s="43"/>
      <c r="C52" s="90" t="s">
        <v>55</v>
      </c>
      <c r="D52" s="91"/>
      <c r="E52" s="91"/>
      <c r="F52" s="91"/>
      <c r="G52" s="91"/>
      <c r="H52" s="92"/>
      <c r="I52" s="93" t="s">
        <v>56</v>
      </c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4" t="s">
        <v>57</v>
      </c>
      <c r="AH52" s="91"/>
      <c r="AI52" s="91"/>
      <c r="AJ52" s="91"/>
      <c r="AK52" s="91"/>
      <c r="AL52" s="91"/>
      <c r="AM52" s="91"/>
      <c r="AN52" s="93" t="s">
        <v>58</v>
      </c>
      <c r="AO52" s="91"/>
      <c r="AP52" s="91"/>
      <c r="AQ52" s="95" t="s">
        <v>59</v>
      </c>
      <c r="AR52" s="48"/>
      <c r="AS52" s="96" t="s">
        <v>60</v>
      </c>
      <c r="AT52" s="97" t="s">
        <v>61</v>
      </c>
      <c r="AU52" s="97" t="s">
        <v>62</v>
      </c>
      <c r="AV52" s="97" t="s">
        <v>63</v>
      </c>
      <c r="AW52" s="97" t="s">
        <v>64</v>
      </c>
      <c r="AX52" s="97" t="s">
        <v>65</v>
      </c>
      <c r="AY52" s="97" t="s">
        <v>66</v>
      </c>
      <c r="AZ52" s="97" t="s">
        <v>67</v>
      </c>
      <c r="BA52" s="97" t="s">
        <v>68</v>
      </c>
      <c r="BB52" s="97" t="s">
        <v>69</v>
      </c>
      <c r="BC52" s="97" t="s">
        <v>70</v>
      </c>
      <c r="BD52" s="98" t="s">
        <v>71</v>
      </c>
      <c r="BE52" s="42"/>
    </row>
    <row r="53" s="2" customFormat="1" ht="10.8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8"/>
      <c r="AS53" s="99"/>
      <c r="AT53" s="100"/>
      <c r="AU53" s="100"/>
      <c r="AV53" s="100"/>
      <c r="AW53" s="100"/>
      <c r="AX53" s="100"/>
      <c r="AY53" s="100"/>
      <c r="AZ53" s="100"/>
      <c r="BA53" s="100"/>
      <c r="BB53" s="100"/>
      <c r="BC53" s="100"/>
      <c r="BD53" s="101"/>
      <c r="BE53" s="42"/>
    </row>
    <row r="54" s="6" customFormat="1" ht="32.4" customHeight="1">
      <c r="A54" s="6"/>
      <c r="B54" s="102"/>
      <c r="C54" s="103" t="s">
        <v>72</v>
      </c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4"/>
      <c r="Y54" s="104"/>
      <c r="Z54" s="104"/>
      <c r="AA54" s="104"/>
      <c r="AB54" s="104"/>
      <c r="AC54" s="104"/>
      <c r="AD54" s="104"/>
      <c r="AE54" s="104"/>
      <c r="AF54" s="104"/>
      <c r="AG54" s="105">
        <f>ROUND(AG55+AG56+SUM(AG59:AG62),2)</f>
        <v>0</v>
      </c>
      <c r="AH54" s="105"/>
      <c r="AI54" s="105"/>
      <c r="AJ54" s="105"/>
      <c r="AK54" s="105"/>
      <c r="AL54" s="105"/>
      <c r="AM54" s="105"/>
      <c r="AN54" s="106">
        <f>SUM(AG54,AT54)</f>
        <v>0</v>
      </c>
      <c r="AO54" s="106"/>
      <c r="AP54" s="106"/>
      <c r="AQ54" s="107" t="s">
        <v>28</v>
      </c>
      <c r="AR54" s="108"/>
      <c r="AS54" s="109">
        <f>ROUND(AS55+AS56+SUM(AS59:AS62),2)</f>
        <v>0</v>
      </c>
      <c r="AT54" s="110">
        <f>ROUND(SUM(AV54:AW54),2)</f>
        <v>0</v>
      </c>
      <c r="AU54" s="111">
        <f>ROUND(AU55+AU56+SUM(AU59:AU62),5)</f>
        <v>0</v>
      </c>
      <c r="AV54" s="110">
        <f>ROUND(AZ54*L29,2)</f>
        <v>0</v>
      </c>
      <c r="AW54" s="110">
        <f>ROUND(BA54*L30,2)</f>
        <v>0</v>
      </c>
      <c r="AX54" s="110">
        <f>ROUND(BB54*L29,2)</f>
        <v>0</v>
      </c>
      <c r="AY54" s="110">
        <f>ROUND(BC54*L30,2)</f>
        <v>0</v>
      </c>
      <c r="AZ54" s="110">
        <f>ROUND(AZ55+AZ56+SUM(AZ59:AZ62),2)</f>
        <v>0</v>
      </c>
      <c r="BA54" s="110">
        <f>ROUND(BA55+BA56+SUM(BA59:BA62),2)</f>
        <v>0</v>
      </c>
      <c r="BB54" s="110">
        <f>ROUND(BB55+BB56+SUM(BB59:BB62),2)</f>
        <v>0</v>
      </c>
      <c r="BC54" s="110">
        <f>ROUND(BC55+BC56+SUM(BC59:BC62),2)</f>
        <v>0</v>
      </c>
      <c r="BD54" s="112">
        <f>ROUND(BD55+BD56+SUM(BD59:BD62),2)</f>
        <v>0</v>
      </c>
      <c r="BE54" s="6"/>
      <c r="BS54" s="113" t="s">
        <v>73</v>
      </c>
      <c r="BT54" s="113" t="s">
        <v>74</v>
      </c>
      <c r="BU54" s="114" t="s">
        <v>75</v>
      </c>
      <c r="BV54" s="113" t="s">
        <v>76</v>
      </c>
      <c r="BW54" s="113" t="s">
        <v>5</v>
      </c>
      <c r="BX54" s="113" t="s">
        <v>77</v>
      </c>
      <c r="CL54" s="113" t="s">
        <v>19</v>
      </c>
    </row>
    <row r="55" s="7" customFormat="1" ht="24.75" customHeight="1">
      <c r="A55" s="115" t="s">
        <v>78</v>
      </c>
      <c r="B55" s="116"/>
      <c r="C55" s="117"/>
      <c r="D55" s="118" t="s">
        <v>79</v>
      </c>
      <c r="E55" s="118"/>
      <c r="F55" s="118"/>
      <c r="G55" s="118"/>
      <c r="H55" s="118"/>
      <c r="I55" s="119"/>
      <c r="J55" s="118" t="s">
        <v>80</v>
      </c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118"/>
      <c r="AF55" s="118"/>
      <c r="AG55" s="120">
        <f>'ALFA-36901 - D.1.1. a D.1...'!J30</f>
        <v>0</v>
      </c>
      <c r="AH55" s="119"/>
      <c r="AI55" s="119"/>
      <c r="AJ55" s="119"/>
      <c r="AK55" s="119"/>
      <c r="AL55" s="119"/>
      <c r="AM55" s="119"/>
      <c r="AN55" s="120">
        <f>SUM(AG55,AT55)</f>
        <v>0</v>
      </c>
      <c r="AO55" s="119"/>
      <c r="AP55" s="119"/>
      <c r="AQ55" s="121" t="s">
        <v>81</v>
      </c>
      <c r="AR55" s="122"/>
      <c r="AS55" s="123">
        <v>0</v>
      </c>
      <c r="AT55" s="124">
        <f>ROUND(SUM(AV55:AW55),2)</f>
        <v>0</v>
      </c>
      <c r="AU55" s="125">
        <f>'ALFA-36901 - D.1.1. a D.1...'!P100</f>
        <v>0</v>
      </c>
      <c r="AV55" s="124">
        <f>'ALFA-36901 - D.1.1. a D.1...'!J33</f>
        <v>0</v>
      </c>
      <c r="AW55" s="124">
        <f>'ALFA-36901 - D.1.1. a D.1...'!J34</f>
        <v>0</v>
      </c>
      <c r="AX55" s="124">
        <f>'ALFA-36901 - D.1.1. a D.1...'!J35</f>
        <v>0</v>
      </c>
      <c r="AY55" s="124">
        <f>'ALFA-36901 - D.1.1. a D.1...'!J36</f>
        <v>0</v>
      </c>
      <c r="AZ55" s="124">
        <f>'ALFA-36901 - D.1.1. a D.1...'!F33</f>
        <v>0</v>
      </c>
      <c r="BA55" s="124">
        <f>'ALFA-36901 - D.1.1. a D.1...'!F34</f>
        <v>0</v>
      </c>
      <c r="BB55" s="124">
        <f>'ALFA-36901 - D.1.1. a D.1...'!F35</f>
        <v>0</v>
      </c>
      <c r="BC55" s="124">
        <f>'ALFA-36901 - D.1.1. a D.1...'!F36</f>
        <v>0</v>
      </c>
      <c r="BD55" s="126">
        <f>'ALFA-36901 - D.1.1. a D.1...'!F37</f>
        <v>0</v>
      </c>
      <c r="BE55" s="7"/>
      <c r="BT55" s="127" t="s">
        <v>82</v>
      </c>
      <c r="BV55" s="127" t="s">
        <v>76</v>
      </c>
      <c r="BW55" s="127" t="s">
        <v>83</v>
      </c>
      <c r="BX55" s="127" t="s">
        <v>5</v>
      </c>
      <c r="CL55" s="127" t="s">
        <v>19</v>
      </c>
      <c r="CM55" s="127" t="s">
        <v>84</v>
      </c>
    </row>
    <row r="56" s="7" customFormat="1" ht="24.75" customHeight="1">
      <c r="A56" s="7"/>
      <c r="B56" s="116"/>
      <c r="C56" s="117"/>
      <c r="D56" s="118" t="s">
        <v>85</v>
      </c>
      <c r="E56" s="118"/>
      <c r="F56" s="118"/>
      <c r="G56" s="118"/>
      <c r="H56" s="118"/>
      <c r="I56" s="119"/>
      <c r="J56" s="118" t="s">
        <v>86</v>
      </c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8"/>
      <c r="AE56" s="118"/>
      <c r="AF56" s="118"/>
      <c r="AG56" s="128">
        <f>ROUND(SUM(AG57:AG58),2)</f>
        <v>0</v>
      </c>
      <c r="AH56" s="119"/>
      <c r="AI56" s="119"/>
      <c r="AJ56" s="119"/>
      <c r="AK56" s="119"/>
      <c r="AL56" s="119"/>
      <c r="AM56" s="119"/>
      <c r="AN56" s="120">
        <f>SUM(AG56,AT56)</f>
        <v>0</v>
      </c>
      <c r="AO56" s="119"/>
      <c r="AP56" s="119"/>
      <c r="AQ56" s="121" t="s">
        <v>81</v>
      </c>
      <c r="AR56" s="122"/>
      <c r="AS56" s="123">
        <f>ROUND(SUM(AS57:AS58),2)</f>
        <v>0</v>
      </c>
      <c r="AT56" s="124">
        <f>ROUND(SUM(AV56:AW56),2)</f>
        <v>0</v>
      </c>
      <c r="AU56" s="125">
        <f>ROUND(SUM(AU57:AU58),5)</f>
        <v>0</v>
      </c>
      <c r="AV56" s="124">
        <f>ROUND(AZ56*L29,2)</f>
        <v>0</v>
      </c>
      <c r="AW56" s="124">
        <f>ROUND(BA56*L30,2)</f>
        <v>0</v>
      </c>
      <c r="AX56" s="124">
        <f>ROUND(BB56*L29,2)</f>
        <v>0</v>
      </c>
      <c r="AY56" s="124">
        <f>ROUND(BC56*L30,2)</f>
        <v>0</v>
      </c>
      <c r="AZ56" s="124">
        <f>ROUND(SUM(AZ57:AZ58),2)</f>
        <v>0</v>
      </c>
      <c r="BA56" s="124">
        <f>ROUND(SUM(BA57:BA58),2)</f>
        <v>0</v>
      </c>
      <c r="BB56" s="124">
        <f>ROUND(SUM(BB57:BB58),2)</f>
        <v>0</v>
      </c>
      <c r="BC56" s="124">
        <f>ROUND(SUM(BC57:BC58),2)</f>
        <v>0</v>
      </c>
      <c r="BD56" s="126">
        <f>ROUND(SUM(BD57:BD58),2)</f>
        <v>0</v>
      </c>
      <c r="BE56" s="7"/>
      <c r="BS56" s="127" t="s">
        <v>73</v>
      </c>
      <c r="BT56" s="127" t="s">
        <v>82</v>
      </c>
      <c r="BU56" s="127" t="s">
        <v>75</v>
      </c>
      <c r="BV56" s="127" t="s">
        <v>76</v>
      </c>
      <c r="BW56" s="127" t="s">
        <v>87</v>
      </c>
      <c r="BX56" s="127" t="s">
        <v>5</v>
      </c>
      <c r="CL56" s="127" t="s">
        <v>19</v>
      </c>
      <c r="CM56" s="127" t="s">
        <v>84</v>
      </c>
    </row>
    <row r="57" s="4" customFormat="1" ht="16.5" customHeight="1">
      <c r="A57" s="115" t="s">
        <v>78</v>
      </c>
      <c r="B57" s="67"/>
      <c r="C57" s="129"/>
      <c r="D57" s="129"/>
      <c r="E57" s="130" t="s">
        <v>88</v>
      </c>
      <c r="F57" s="130"/>
      <c r="G57" s="130"/>
      <c r="H57" s="130"/>
      <c r="I57" s="130"/>
      <c r="J57" s="129"/>
      <c r="K57" s="130" t="s">
        <v>89</v>
      </c>
      <c r="L57" s="130"/>
      <c r="M57" s="130"/>
      <c r="N57" s="130"/>
      <c r="O57" s="130"/>
      <c r="P57" s="130"/>
      <c r="Q57" s="130"/>
      <c r="R57" s="130"/>
      <c r="S57" s="130"/>
      <c r="T57" s="130"/>
      <c r="U57" s="130"/>
      <c r="V57" s="130"/>
      <c r="W57" s="130"/>
      <c r="X57" s="130"/>
      <c r="Y57" s="130"/>
      <c r="Z57" s="130"/>
      <c r="AA57" s="130"/>
      <c r="AB57" s="130"/>
      <c r="AC57" s="130"/>
      <c r="AD57" s="130"/>
      <c r="AE57" s="130"/>
      <c r="AF57" s="130"/>
      <c r="AG57" s="131">
        <f>'01 - silnoproudá elektrot...'!J32</f>
        <v>0</v>
      </c>
      <c r="AH57" s="129"/>
      <c r="AI57" s="129"/>
      <c r="AJ57" s="129"/>
      <c r="AK57" s="129"/>
      <c r="AL57" s="129"/>
      <c r="AM57" s="129"/>
      <c r="AN57" s="131">
        <f>SUM(AG57,AT57)</f>
        <v>0</v>
      </c>
      <c r="AO57" s="129"/>
      <c r="AP57" s="129"/>
      <c r="AQ57" s="132" t="s">
        <v>90</v>
      </c>
      <c r="AR57" s="69"/>
      <c r="AS57" s="133">
        <v>0</v>
      </c>
      <c r="AT57" s="134">
        <f>ROUND(SUM(AV57:AW57),2)</f>
        <v>0</v>
      </c>
      <c r="AU57" s="135">
        <f>'01 - silnoproudá elektrot...'!P115</f>
        <v>0</v>
      </c>
      <c r="AV57" s="134">
        <f>'01 - silnoproudá elektrot...'!J35</f>
        <v>0</v>
      </c>
      <c r="AW57" s="134">
        <f>'01 - silnoproudá elektrot...'!J36</f>
        <v>0</v>
      </c>
      <c r="AX57" s="134">
        <f>'01 - silnoproudá elektrot...'!J37</f>
        <v>0</v>
      </c>
      <c r="AY57" s="134">
        <f>'01 - silnoproudá elektrot...'!J38</f>
        <v>0</v>
      </c>
      <c r="AZ57" s="134">
        <f>'01 - silnoproudá elektrot...'!F35</f>
        <v>0</v>
      </c>
      <c r="BA57" s="134">
        <f>'01 - silnoproudá elektrot...'!F36</f>
        <v>0</v>
      </c>
      <c r="BB57" s="134">
        <f>'01 - silnoproudá elektrot...'!F37</f>
        <v>0</v>
      </c>
      <c r="BC57" s="134">
        <f>'01 - silnoproudá elektrot...'!F38</f>
        <v>0</v>
      </c>
      <c r="BD57" s="136">
        <f>'01 - silnoproudá elektrot...'!F39</f>
        <v>0</v>
      </c>
      <c r="BE57" s="4"/>
      <c r="BT57" s="137" t="s">
        <v>84</v>
      </c>
      <c r="BV57" s="137" t="s">
        <v>76</v>
      </c>
      <c r="BW57" s="137" t="s">
        <v>91</v>
      </c>
      <c r="BX57" s="137" t="s">
        <v>87</v>
      </c>
      <c r="CL57" s="137" t="s">
        <v>28</v>
      </c>
    </row>
    <row r="58" s="4" customFormat="1" ht="16.5" customHeight="1">
      <c r="A58" s="115" t="s">
        <v>78</v>
      </c>
      <c r="B58" s="67"/>
      <c r="C58" s="129"/>
      <c r="D58" s="129"/>
      <c r="E58" s="130" t="s">
        <v>92</v>
      </c>
      <c r="F58" s="130"/>
      <c r="G58" s="130"/>
      <c r="H58" s="130"/>
      <c r="I58" s="130"/>
      <c r="J58" s="129"/>
      <c r="K58" s="130" t="s">
        <v>93</v>
      </c>
      <c r="L58" s="130"/>
      <c r="M58" s="130"/>
      <c r="N58" s="130"/>
      <c r="O58" s="130"/>
      <c r="P58" s="130"/>
      <c r="Q58" s="130"/>
      <c r="R58" s="130"/>
      <c r="S58" s="130"/>
      <c r="T58" s="130"/>
      <c r="U58" s="130"/>
      <c r="V58" s="130"/>
      <c r="W58" s="130"/>
      <c r="X58" s="130"/>
      <c r="Y58" s="130"/>
      <c r="Z58" s="130"/>
      <c r="AA58" s="130"/>
      <c r="AB58" s="130"/>
      <c r="AC58" s="130"/>
      <c r="AD58" s="130"/>
      <c r="AE58" s="130"/>
      <c r="AF58" s="130"/>
      <c r="AG58" s="131">
        <f>'02 - elektronické komunikace'!J32</f>
        <v>0</v>
      </c>
      <c r="AH58" s="129"/>
      <c r="AI58" s="129"/>
      <c r="AJ58" s="129"/>
      <c r="AK58" s="129"/>
      <c r="AL58" s="129"/>
      <c r="AM58" s="129"/>
      <c r="AN58" s="131">
        <f>SUM(AG58,AT58)</f>
        <v>0</v>
      </c>
      <c r="AO58" s="129"/>
      <c r="AP58" s="129"/>
      <c r="AQ58" s="132" t="s">
        <v>90</v>
      </c>
      <c r="AR58" s="69"/>
      <c r="AS58" s="133">
        <v>0</v>
      </c>
      <c r="AT58" s="134">
        <f>ROUND(SUM(AV58:AW58),2)</f>
        <v>0</v>
      </c>
      <c r="AU58" s="135">
        <f>'02 - elektronické komunikace'!P90</f>
        <v>0</v>
      </c>
      <c r="AV58" s="134">
        <f>'02 - elektronické komunikace'!J35</f>
        <v>0</v>
      </c>
      <c r="AW58" s="134">
        <f>'02 - elektronické komunikace'!J36</f>
        <v>0</v>
      </c>
      <c r="AX58" s="134">
        <f>'02 - elektronické komunikace'!J37</f>
        <v>0</v>
      </c>
      <c r="AY58" s="134">
        <f>'02 - elektronické komunikace'!J38</f>
        <v>0</v>
      </c>
      <c r="AZ58" s="134">
        <f>'02 - elektronické komunikace'!F35</f>
        <v>0</v>
      </c>
      <c r="BA58" s="134">
        <f>'02 - elektronické komunikace'!F36</f>
        <v>0</v>
      </c>
      <c r="BB58" s="134">
        <f>'02 - elektronické komunikace'!F37</f>
        <v>0</v>
      </c>
      <c r="BC58" s="134">
        <f>'02 - elektronické komunikace'!F38</f>
        <v>0</v>
      </c>
      <c r="BD58" s="136">
        <f>'02 - elektronické komunikace'!F39</f>
        <v>0</v>
      </c>
      <c r="BE58" s="4"/>
      <c r="BT58" s="137" t="s">
        <v>84</v>
      </c>
      <c r="BV58" s="137" t="s">
        <v>76</v>
      </c>
      <c r="BW58" s="137" t="s">
        <v>94</v>
      </c>
      <c r="BX58" s="137" t="s">
        <v>87</v>
      </c>
      <c r="CL58" s="137" t="s">
        <v>28</v>
      </c>
    </row>
    <row r="59" s="7" customFormat="1" ht="24.75" customHeight="1">
      <c r="A59" s="115" t="s">
        <v>78</v>
      </c>
      <c r="B59" s="116"/>
      <c r="C59" s="117"/>
      <c r="D59" s="118" t="s">
        <v>95</v>
      </c>
      <c r="E59" s="118"/>
      <c r="F59" s="118"/>
      <c r="G59" s="118"/>
      <c r="H59" s="118"/>
      <c r="I59" s="119"/>
      <c r="J59" s="118" t="s">
        <v>96</v>
      </c>
      <c r="K59" s="118"/>
      <c r="L59" s="118"/>
      <c r="M59" s="118"/>
      <c r="N59" s="118"/>
      <c r="O59" s="118"/>
      <c r="P59" s="118"/>
      <c r="Q59" s="118"/>
      <c r="R59" s="118"/>
      <c r="S59" s="118"/>
      <c r="T59" s="118"/>
      <c r="U59" s="118"/>
      <c r="V59" s="118"/>
      <c r="W59" s="118"/>
      <c r="X59" s="118"/>
      <c r="Y59" s="118"/>
      <c r="Z59" s="118"/>
      <c r="AA59" s="118"/>
      <c r="AB59" s="118"/>
      <c r="AC59" s="118"/>
      <c r="AD59" s="118"/>
      <c r="AE59" s="118"/>
      <c r="AF59" s="118"/>
      <c r="AG59" s="120">
        <f>'ALFA-36903 - D.1.5. - zdr...'!J30</f>
        <v>0</v>
      </c>
      <c r="AH59" s="119"/>
      <c r="AI59" s="119"/>
      <c r="AJ59" s="119"/>
      <c r="AK59" s="119"/>
      <c r="AL59" s="119"/>
      <c r="AM59" s="119"/>
      <c r="AN59" s="120">
        <f>SUM(AG59,AT59)</f>
        <v>0</v>
      </c>
      <c r="AO59" s="119"/>
      <c r="AP59" s="119"/>
      <c r="AQ59" s="121" t="s">
        <v>81</v>
      </c>
      <c r="AR59" s="122"/>
      <c r="AS59" s="123">
        <v>0</v>
      </c>
      <c r="AT59" s="124">
        <f>ROUND(SUM(AV59:AW59),2)</f>
        <v>0</v>
      </c>
      <c r="AU59" s="125">
        <f>'ALFA-36903 - D.1.5. - zdr...'!P95</f>
        <v>0</v>
      </c>
      <c r="AV59" s="124">
        <f>'ALFA-36903 - D.1.5. - zdr...'!J33</f>
        <v>0</v>
      </c>
      <c r="AW59" s="124">
        <f>'ALFA-36903 - D.1.5. - zdr...'!J34</f>
        <v>0</v>
      </c>
      <c r="AX59" s="124">
        <f>'ALFA-36903 - D.1.5. - zdr...'!J35</f>
        <v>0</v>
      </c>
      <c r="AY59" s="124">
        <f>'ALFA-36903 - D.1.5. - zdr...'!J36</f>
        <v>0</v>
      </c>
      <c r="AZ59" s="124">
        <f>'ALFA-36903 - D.1.5. - zdr...'!F33</f>
        <v>0</v>
      </c>
      <c r="BA59" s="124">
        <f>'ALFA-36903 - D.1.5. - zdr...'!F34</f>
        <v>0</v>
      </c>
      <c r="BB59" s="124">
        <f>'ALFA-36903 - D.1.5. - zdr...'!F35</f>
        <v>0</v>
      </c>
      <c r="BC59" s="124">
        <f>'ALFA-36903 - D.1.5. - zdr...'!F36</f>
        <v>0</v>
      </c>
      <c r="BD59" s="126">
        <f>'ALFA-36903 - D.1.5. - zdr...'!F37</f>
        <v>0</v>
      </c>
      <c r="BE59" s="7"/>
      <c r="BT59" s="127" t="s">
        <v>82</v>
      </c>
      <c r="BV59" s="127" t="s">
        <v>76</v>
      </c>
      <c r="BW59" s="127" t="s">
        <v>97</v>
      </c>
      <c r="BX59" s="127" t="s">
        <v>5</v>
      </c>
      <c r="CL59" s="127" t="s">
        <v>28</v>
      </c>
      <c r="CM59" s="127" t="s">
        <v>84</v>
      </c>
    </row>
    <row r="60" s="7" customFormat="1" ht="24.75" customHeight="1">
      <c r="A60" s="115" t="s">
        <v>78</v>
      </c>
      <c r="B60" s="116"/>
      <c r="C60" s="117"/>
      <c r="D60" s="118" t="s">
        <v>98</v>
      </c>
      <c r="E60" s="118"/>
      <c r="F60" s="118"/>
      <c r="G60" s="118"/>
      <c r="H60" s="118"/>
      <c r="I60" s="119"/>
      <c r="J60" s="118" t="s">
        <v>99</v>
      </c>
      <c r="K60" s="118"/>
      <c r="L60" s="118"/>
      <c r="M60" s="118"/>
      <c r="N60" s="118"/>
      <c r="O60" s="118"/>
      <c r="P60" s="118"/>
      <c r="Q60" s="118"/>
      <c r="R60" s="118"/>
      <c r="S60" s="118"/>
      <c r="T60" s="118"/>
      <c r="U60" s="118"/>
      <c r="V60" s="118"/>
      <c r="W60" s="118"/>
      <c r="X60" s="118"/>
      <c r="Y60" s="118"/>
      <c r="Z60" s="118"/>
      <c r="AA60" s="118"/>
      <c r="AB60" s="118"/>
      <c r="AC60" s="118"/>
      <c r="AD60" s="118"/>
      <c r="AE60" s="118"/>
      <c r="AF60" s="118"/>
      <c r="AG60" s="120">
        <f>'ALFA-36904 - D.1.6. - vyt...'!J30</f>
        <v>0</v>
      </c>
      <c r="AH60" s="119"/>
      <c r="AI60" s="119"/>
      <c r="AJ60" s="119"/>
      <c r="AK60" s="119"/>
      <c r="AL60" s="119"/>
      <c r="AM60" s="119"/>
      <c r="AN60" s="120">
        <f>SUM(AG60,AT60)</f>
        <v>0</v>
      </c>
      <c r="AO60" s="119"/>
      <c r="AP60" s="119"/>
      <c r="AQ60" s="121" t="s">
        <v>81</v>
      </c>
      <c r="AR60" s="122"/>
      <c r="AS60" s="123">
        <v>0</v>
      </c>
      <c r="AT60" s="124">
        <f>ROUND(SUM(AV60:AW60),2)</f>
        <v>0</v>
      </c>
      <c r="AU60" s="125">
        <f>'ALFA-36904 - D.1.6. - vyt...'!P89</f>
        <v>0</v>
      </c>
      <c r="AV60" s="124">
        <f>'ALFA-36904 - D.1.6. - vyt...'!J33</f>
        <v>0</v>
      </c>
      <c r="AW60" s="124">
        <f>'ALFA-36904 - D.1.6. - vyt...'!J34</f>
        <v>0</v>
      </c>
      <c r="AX60" s="124">
        <f>'ALFA-36904 - D.1.6. - vyt...'!J35</f>
        <v>0</v>
      </c>
      <c r="AY60" s="124">
        <f>'ALFA-36904 - D.1.6. - vyt...'!J36</f>
        <v>0</v>
      </c>
      <c r="AZ60" s="124">
        <f>'ALFA-36904 - D.1.6. - vyt...'!F33</f>
        <v>0</v>
      </c>
      <c r="BA60" s="124">
        <f>'ALFA-36904 - D.1.6. - vyt...'!F34</f>
        <v>0</v>
      </c>
      <c r="BB60" s="124">
        <f>'ALFA-36904 - D.1.6. - vyt...'!F35</f>
        <v>0</v>
      </c>
      <c r="BC60" s="124">
        <f>'ALFA-36904 - D.1.6. - vyt...'!F36</f>
        <v>0</v>
      </c>
      <c r="BD60" s="126">
        <f>'ALFA-36904 - D.1.6. - vyt...'!F37</f>
        <v>0</v>
      </c>
      <c r="BE60" s="7"/>
      <c r="BT60" s="127" t="s">
        <v>82</v>
      </c>
      <c r="BV60" s="127" t="s">
        <v>76</v>
      </c>
      <c r="BW60" s="127" t="s">
        <v>100</v>
      </c>
      <c r="BX60" s="127" t="s">
        <v>5</v>
      </c>
      <c r="CL60" s="127" t="s">
        <v>28</v>
      </c>
      <c r="CM60" s="127" t="s">
        <v>84</v>
      </c>
    </row>
    <row r="61" s="7" customFormat="1" ht="24.75" customHeight="1">
      <c r="A61" s="115" t="s">
        <v>78</v>
      </c>
      <c r="B61" s="116"/>
      <c r="C61" s="117"/>
      <c r="D61" s="118" t="s">
        <v>101</v>
      </c>
      <c r="E61" s="118"/>
      <c r="F61" s="118"/>
      <c r="G61" s="118"/>
      <c r="H61" s="118"/>
      <c r="I61" s="119"/>
      <c r="J61" s="118" t="s">
        <v>102</v>
      </c>
      <c r="K61" s="118"/>
      <c r="L61" s="118"/>
      <c r="M61" s="118"/>
      <c r="N61" s="118"/>
      <c r="O61" s="118"/>
      <c r="P61" s="118"/>
      <c r="Q61" s="118"/>
      <c r="R61" s="118"/>
      <c r="S61" s="118"/>
      <c r="T61" s="118"/>
      <c r="U61" s="118"/>
      <c r="V61" s="118"/>
      <c r="W61" s="118"/>
      <c r="X61" s="118"/>
      <c r="Y61" s="118"/>
      <c r="Z61" s="118"/>
      <c r="AA61" s="118"/>
      <c r="AB61" s="118"/>
      <c r="AC61" s="118"/>
      <c r="AD61" s="118"/>
      <c r="AE61" s="118"/>
      <c r="AF61" s="118"/>
      <c r="AG61" s="120">
        <f>'ALFA-36905 - D.1.7. - vzd...'!J30</f>
        <v>0</v>
      </c>
      <c r="AH61" s="119"/>
      <c r="AI61" s="119"/>
      <c r="AJ61" s="119"/>
      <c r="AK61" s="119"/>
      <c r="AL61" s="119"/>
      <c r="AM61" s="119"/>
      <c r="AN61" s="120">
        <f>SUM(AG61,AT61)</f>
        <v>0</v>
      </c>
      <c r="AO61" s="119"/>
      <c r="AP61" s="119"/>
      <c r="AQ61" s="121" t="s">
        <v>81</v>
      </c>
      <c r="AR61" s="122"/>
      <c r="AS61" s="123">
        <v>0</v>
      </c>
      <c r="AT61" s="124">
        <f>ROUND(SUM(AV61:AW61),2)</f>
        <v>0</v>
      </c>
      <c r="AU61" s="125">
        <f>'ALFA-36905 - D.1.7. - vzd...'!P83</f>
        <v>0</v>
      </c>
      <c r="AV61" s="124">
        <f>'ALFA-36905 - D.1.7. - vzd...'!J33</f>
        <v>0</v>
      </c>
      <c r="AW61" s="124">
        <f>'ALFA-36905 - D.1.7. - vzd...'!J34</f>
        <v>0</v>
      </c>
      <c r="AX61" s="124">
        <f>'ALFA-36905 - D.1.7. - vzd...'!J35</f>
        <v>0</v>
      </c>
      <c r="AY61" s="124">
        <f>'ALFA-36905 - D.1.7. - vzd...'!J36</f>
        <v>0</v>
      </c>
      <c r="AZ61" s="124">
        <f>'ALFA-36905 - D.1.7. - vzd...'!F33</f>
        <v>0</v>
      </c>
      <c r="BA61" s="124">
        <f>'ALFA-36905 - D.1.7. - vzd...'!F34</f>
        <v>0</v>
      </c>
      <c r="BB61" s="124">
        <f>'ALFA-36905 - D.1.7. - vzd...'!F35</f>
        <v>0</v>
      </c>
      <c r="BC61" s="124">
        <f>'ALFA-36905 - D.1.7. - vzd...'!F36</f>
        <v>0</v>
      </c>
      <c r="BD61" s="126">
        <f>'ALFA-36905 - D.1.7. - vzd...'!F37</f>
        <v>0</v>
      </c>
      <c r="BE61" s="7"/>
      <c r="BT61" s="127" t="s">
        <v>82</v>
      </c>
      <c r="BV61" s="127" t="s">
        <v>76</v>
      </c>
      <c r="BW61" s="127" t="s">
        <v>103</v>
      </c>
      <c r="BX61" s="127" t="s">
        <v>5</v>
      </c>
      <c r="CL61" s="127" t="s">
        <v>28</v>
      </c>
      <c r="CM61" s="127" t="s">
        <v>84</v>
      </c>
    </row>
    <row r="62" s="7" customFormat="1" ht="24.75" customHeight="1">
      <c r="A62" s="115" t="s">
        <v>78</v>
      </c>
      <c r="B62" s="116"/>
      <c r="C62" s="117"/>
      <c r="D62" s="118" t="s">
        <v>104</v>
      </c>
      <c r="E62" s="118"/>
      <c r="F62" s="118"/>
      <c r="G62" s="118"/>
      <c r="H62" s="118"/>
      <c r="I62" s="119"/>
      <c r="J62" s="118" t="s">
        <v>105</v>
      </c>
      <c r="K62" s="118"/>
      <c r="L62" s="118"/>
      <c r="M62" s="118"/>
      <c r="N62" s="118"/>
      <c r="O62" s="118"/>
      <c r="P62" s="118"/>
      <c r="Q62" s="118"/>
      <c r="R62" s="118"/>
      <c r="S62" s="118"/>
      <c r="T62" s="118"/>
      <c r="U62" s="118"/>
      <c r="V62" s="118"/>
      <c r="W62" s="118"/>
      <c r="X62" s="118"/>
      <c r="Y62" s="118"/>
      <c r="Z62" s="118"/>
      <c r="AA62" s="118"/>
      <c r="AB62" s="118"/>
      <c r="AC62" s="118"/>
      <c r="AD62" s="118"/>
      <c r="AE62" s="118"/>
      <c r="AF62" s="118"/>
      <c r="AG62" s="120">
        <f>'ALFA-36906 - vedlejší a o...'!J30</f>
        <v>0</v>
      </c>
      <c r="AH62" s="119"/>
      <c r="AI62" s="119"/>
      <c r="AJ62" s="119"/>
      <c r="AK62" s="119"/>
      <c r="AL62" s="119"/>
      <c r="AM62" s="119"/>
      <c r="AN62" s="120">
        <f>SUM(AG62,AT62)</f>
        <v>0</v>
      </c>
      <c r="AO62" s="119"/>
      <c r="AP62" s="119"/>
      <c r="AQ62" s="121" t="s">
        <v>106</v>
      </c>
      <c r="AR62" s="122"/>
      <c r="AS62" s="138">
        <v>0</v>
      </c>
      <c r="AT62" s="139">
        <f>ROUND(SUM(AV62:AW62),2)</f>
        <v>0</v>
      </c>
      <c r="AU62" s="140">
        <f>'ALFA-36906 - vedlejší a o...'!P82</f>
        <v>0</v>
      </c>
      <c r="AV62" s="139">
        <f>'ALFA-36906 - vedlejší a o...'!J33</f>
        <v>0</v>
      </c>
      <c r="AW62" s="139">
        <f>'ALFA-36906 - vedlejší a o...'!J34</f>
        <v>0</v>
      </c>
      <c r="AX62" s="139">
        <f>'ALFA-36906 - vedlejší a o...'!J35</f>
        <v>0</v>
      </c>
      <c r="AY62" s="139">
        <f>'ALFA-36906 - vedlejší a o...'!J36</f>
        <v>0</v>
      </c>
      <c r="AZ62" s="139">
        <f>'ALFA-36906 - vedlejší a o...'!F33</f>
        <v>0</v>
      </c>
      <c r="BA62" s="139">
        <f>'ALFA-36906 - vedlejší a o...'!F34</f>
        <v>0</v>
      </c>
      <c r="BB62" s="139">
        <f>'ALFA-36906 - vedlejší a o...'!F35</f>
        <v>0</v>
      </c>
      <c r="BC62" s="139">
        <f>'ALFA-36906 - vedlejší a o...'!F36</f>
        <v>0</v>
      </c>
      <c r="BD62" s="141">
        <f>'ALFA-36906 - vedlejší a o...'!F37</f>
        <v>0</v>
      </c>
      <c r="BE62" s="7"/>
      <c r="BT62" s="127" t="s">
        <v>82</v>
      </c>
      <c r="BV62" s="127" t="s">
        <v>76</v>
      </c>
      <c r="BW62" s="127" t="s">
        <v>107</v>
      </c>
      <c r="BX62" s="127" t="s">
        <v>5</v>
      </c>
      <c r="CL62" s="127" t="s">
        <v>19</v>
      </c>
      <c r="CM62" s="127" t="s">
        <v>84</v>
      </c>
    </row>
    <row r="63" s="2" customFormat="1" ht="30" customHeight="1">
      <c r="A63" s="42"/>
      <c r="B63" s="4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8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</row>
    <row r="64" s="2" customFormat="1" ht="6.96" customHeight="1">
      <c r="A64" s="42"/>
      <c r="B64" s="63"/>
      <c r="C64" s="64"/>
      <c r="D64" s="64"/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/>
      <c r="AO64" s="64"/>
      <c r="AP64" s="64"/>
      <c r="AQ64" s="64"/>
      <c r="AR64" s="48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</row>
  </sheetData>
  <sheetProtection sheet="1" formatColumns="0" formatRows="0" objects="1" scenarios="1" spinCount="100000" saltValue="qMGOZOCcU+LCG1+YimDMuwco014NkkUtEiKpUqrM6B91oLbZrLt4Yg56bCgkPgtUeCaI9enVsmZuXRRkvfZ/og==" hashValue="1k4gNqo4fodnDt9NnFteXy09mIdVI3v3G//PPWi095mlBLoX5DwzzDhDvcB2EA8pa1TFALRptsMdhWl/gH1pOQ==" algorithmName="SHA-512" password="CEE1"/>
  <mergeCells count="70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D56:H56"/>
    <mergeCell ref="J56:AF56"/>
    <mergeCell ref="AN56:AP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5" location="'ALFA-36901 - D.1.1. a D.1...'!C2" display="/"/>
    <hyperlink ref="A57" location="'01 - silnoproudá elektrot...'!C2" display="/"/>
    <hyperlink ref="A58" location="'02 - elektronické komunikace'!C2" display="/"/>
    <hyperlink ref="A59" location="'ALFA-36903 - D.1.5. - zdr...'!C2" display="/"/>
    <hyperlink ref="A60" location="'ALFA-36904 - D.1.6. - vyt...'!C2" display="/"/>
    <hyperlink ref="A61" location="'ALFA-36905 - D.1.7. - vzd...'!C2" display="/"/>
    <hyperlink ref="A62" location="'ALFA-36906 - vedlejší a 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330" customWidth="1"/>
    <col min="2" max="2" width="1.667969" style="330" customWidth="1"/>
    <col min="3" max="4" width="5" style="330" customWidth="1"/>
    <col min="5" max="5" width="11.66016" style="330" customWidth="1"/>
    <col min="6" max="6" width="9.160156" style="330" customWidth="1"/>
    <col min="7" max="7" width="5" style="330" customWidth="1"/>
    <col min="8" max="8" width="77.83203" style="330" customWidth="1"/>
    <col min="9" max="10" width="20" style="330" customWidth="1"/>
    <col min="11" max="11" width="1.667969" style="330" customWidth="1"/>
  </cols>
  <sheetData>
    <row r="1" s="1" customFormat="1" ht="37.5" customHeight="1"/>
    <row r="2" s="1" customFormat="1" ht="7.5" customHeight="1">
      <c r="B2" s="331"/>
      <c r="C2" s="332"/>
      <c r="D2" s="332"/>
      <c r="E2" s="332"/>
      <c r="F2" s="332"/>
      <c r="G2" s="332"/>
      <c r="H2" s="332"/>
      <c r="I2" s="332"/>
      <c r="J2" s="332"/>
      <c r="K2" s="333"/>
    </row>
    <row r="3" s="18" customFormat="1" ht="45" customHeight="1">
      <c r="B3" s="334"/>
      <c r="C3" s="335" t="s">
        <v>2665</v>
      </c>
      <c r="D3" s="335"/>
      <c r="E3" s="335"/>
      <c r="F3" s="335"/>
      <c r="G3" s="335"/>
      <c r="H3" s="335"/>
      <c r="I3" s="335"/>
      <c r="J3" s="335"/>
      <c r="K3" s="336"/>
    </row>
    <row r="4" s="1" customFormat="1" ht="25.5" customHeight="1">
      <c r="B4" s="337"/>
      <c r="C4" s="338" t="s">
        <v>2666</v>
      </c>
      <c r="D4" s="338"/>
      <c r="E4" s="338"/>
      <c r="F4" s="338"/>
      <c r="G4" s="338"/>
      <c r="H4" s="338"/>
      <c r="I4" s="338"/>
      <c r="J4" s="338"/>
      <c r="K4" s="339"/>
    </row>
    <row r="5" s="1" customFormat="1" ht="5.25" customHeight="1">
      <c r="B5" s="337"/>
      <c r="C5" s="340"/>
      <c r="D5" s="340"/>
      <c r="E5" s="340"/>
      <c r="F5" s="340"/>
      <c r="G5" s="340"/>
      <c r="H5" s="340"/>
      <c r="I5" s="340"/>
      <c r="J5" s="340"/>
      <c r="K5" s="339"/>
    </row>
    <row r="6" s="1" customFormat="1" ht="15" customHeight="1">
      <c r="B6" s="337"/>
      <c r="C6" s="341" t="s">
        <v>2667</v>
      </c>
      <c r="D6" s="341"/>
      <c r="E6" s="341"/>
      <c r="F6" s="341"/>
      <c r="G6" s="341"/>
      <c r="H6" s="341"/>
      <c r="I6" s="341"/>
      <c r="J6" s="341"/>
      <c r="K6" s="339"/>
    </row>
    <row r="7" s="1" customFormat="1" ht="15" customHeight="1">
      <c r="B7" s="342"/>
      <c r="C7" s="341" t="s">
        <v>2668</v>
      </c>
      <c r="D7" s="341"/>
      <c r="E7" s="341"/>
      <c r="F7" s="341"/>
      <c r="G7" s="341"/>
      <c r="H7" s="341"/>
      <c r="I7" s="341"/>
      <c r="J7" s="341"/>
      <c r="K7" s="339"/>
    </row>
    <row r="8" s="1" customFormat="1" ht="12.75" customHeight="1">
      <c r="B8" s="342"/>
      <c r="C8" s="341"/>
      <c r="D8" s="341"/>
      <c r="E8" s="341"/>
      <c r="F8" s="341"/>
      <c r="G8" s="341"/>
      <c r="H8" s="341"/>
      <c r="I8" s="341"/>
      <c r="J8" s="341"/>
      <c r="K8" s="339"/>
    </row>
    <row r="9" s="1" customFormat="1" ht="15" customHeight="1">
      <c r="B9" s="342"/>
      <c r="C9" s="341" t="s">
        <v>2669</v>
      </c>
      <c r="D9" s="341"/>
      <c r="E9" s="341"/>
      <c r="F9" s="341"/>
      <c r="G9" s="341"/>
      <c r="H9" s="341"/>
      <c r="I9" s="341"/>
      <c r="J9" s="341"/>
      <c r="K9" s="339"/>
    </row>
    <row r="10" s="1" customFormat="1" ht="15" customHeight="1">
      <c r="B10" s="342"/>
      <c r="C10" s="341"/>
      <c r="D10" s="341" t="s">
        <v>2670</v>
      </c>
      <c r="E10" s="341"/>
      <c r="F10" s="341"/>
      <c r="G10" s="341"/>
      <c r="H10" s="341"/>
      <c r="I10" s="341"/>
      <c r="J10" s="341"/>
      <c r="K10" s="339"/>
    </row>
    <row r="11" s="1" customFormat="1" ht="15" customHeight="1">
      <c r="B11" s="342"/>
      <c r="C11" s="343"/>
      <c r="D11" s="341" t="s">
        <v>2671</v>
      </c>
      <c r="E11" s="341"/>
      <c r="F11" s="341"/>
      <c r="G11" s="341"/>
      <c r="H11" s="341"/>
      <c r="I11" s="341"/>
      <c r="J11" s="341"/>
      <c r="K11" s="339"/>
    </row>
    <row r="12" s="1" customFormat="1" ht="15" customHeight="1">
      <c r="B12" s="342"/>
      <c r="C12" s="343"/>
      <c r="D12" s="341"/>
      <c r="E12" s="341"/>
      <c r="F12" s="341"/>
      <c r="G12" s="341"/>
      <c r="H12" s="341"/>
      <c r="I12" s="341"/>
      <c r="J12" s="341"/>
      <c r="K12" s="339"/>
    </row>
    <row r="13" s="1" customFormat="1" ht="15" customHeight="1">
      <c r="B13" s="342"/>
      <c r="C13" s="343"/>
      <c r="D13" s="344" t="s">
        <v>2672</v>
      </c>
      <c r="E13" s="341"/>
      <c r="F13" s="341"/>
      <c r="G13" s="341"/>
      <c r="H13" s="341"/>
      <c r="I13" s="341"/>
      <c r="J13" s="341"/>
      <c r="K13" s="339"/>
    </row>
    <row r="14" s="1" customFormat="1" ht="12.75" customHeight="1">
      <c r="B14" s="342"/>
      <c r="C14" s="343"/>
      <c r="D14" s="343"/>
      <c r="E14" s="343"/>
      <c r="F14" s="343"/>
      <c r="G14" s="343"/>
      <c r="H14" s="343"/>
      <c r="I14" s="343"/>
      <c r="J14" s="343"/>
      <c r="K14" s="339"/>
    </row>
    <row r="15" s="1" customFormat="1" ht="15" customHeight="1">
      <c r="B15" s="342"/>
      <c r="C15" s="343"/>
      <c r="D15" s="341" t="s">
        <v>2673</v>
      </c>
      <c r="E15" s="341"/>
      <c r="F15" s="341"/>
      <c r="G15" s="341"/>
      <c r="H15" s="341"/>
      <c r="I15" s="341"/>
      <c r="J15" s="341"/>
      <c r="K15" s="339"/>
    </row>
    <row r="16" s="1" customFormat="1" ht="15" customHeight="1">
      <c r="B16" s="342"/>
      <c r="C16" s="343"/>
      <c r="D16" s="341" t="s">
        <v>2674</v>
      </c>
      <c r="E16" s="341"/>
      <c r="F16" s="341"/>
      <c r="G16" s="341"/>
      <c r="H16" s="341"/>
      <c r="I16" s="341"/>
      <c r="J16" s="341"/>
      <c r="K16" s="339"/>
    </row>
    <row r="17" s="1" customFormat="1" ht="15" customHeight="1">
      <c r="B17" s="342"/>
      <c r="C17" s="343"/>
      <c r="D17" s="341" t="s">
        <v>2675</v>
      </c>
      <c r="E17" s="341"/>
      <c r="F17" s="341"/>
      <c r="G17" s="341"/>
      <c r="H17" s="341"/>
      <c r="I17" s="341"/>
      <c r="J17" s="341"/>
      <c r="K17" s="339"/>
    </row>
    <row r="18" s="1" customFormat="1" ht="15" customHeight="1">
      <c r="B18" s="342"/>
      <c r="C18" s="343"/>
      <c r="D18" s="343"/>
      <c r="E18" s="345" t="s">
        <v>81</v>
      </c>
      <c r="F18" s="341" t="s">
        <v>2676</v>
      </c>
      <c r="G18" s="341"/>
      <c r="H18" s="341"/>
      <c r="I18" s="341"/>
      <c r="J18" s="341"/>
      <c r="K18" s="339"/>
    </row>
    <row r="19" s="1" customFormat="1" ht="15" customHeight="1">
      <c r="B19" s="342"/>
      <c r="C19" s="343"/>
      <c r="D19" s="343"/>
      <c r="E19" s="345" t="s">
        <v>2677</v>
      </c>
      <c r="F19" s="341" t="s">
        <v>2678</v>
      </c>
      <c r="G19" s="341"/>
      <c r="H19" s="341"/>
      <c r="I19" s="341"/>
      <c r="J19" s="341"/>
      <c r="K19" s="339"/>
    </row>
    <row r="20" s="1" customFormat="1" ht="15" customHeight="1">
      <c r="B20" s="342"/>
      <c r="C20" s="343"/>
      <c r="D20" s="343"/>
      <c r="E20" s="345" t="s">
        <v>2679</v>
      </c>
      <c r="F20" s="341" t="s">
        <v>2680</v>
      </c>
      <c r="G20" s="341"/>
      <c r="H20" s="341"/>
      <c r="I20" s="341"/>
      <c r="J20" s="341"/>
      <c r="K20" s="339"/>
    </row>
    <row r="21" s="1" customFormat="1" ht="15" customHeight="1">
      <c r="B21" s="342"/>
      <c r="C21" s="343"/>
      <c r="D21" s="343"/>
      <c r="E21" s="345" t="s">
        <v>106</v>
      </c>
      <c r="F21" s="341" t="s">
        <v>2681</v>
      </c>
      <c r="G21" s="341"/>
      <c r="H21" s="341"/>
      <c r="I21" s="341"/>
      <c r="J21" s="341"/>
      <c r="K21" s="339"/>
    </row>
    <row r="22" s="1" customFormat="1" ht="15" customHeight="1">
      <c r="B22" s="342"/>
      <c r="C22" s="343"/>
      <c r="D22" s="343"/>
      <c r="E22" s="345" t="s">
        <v>2531</v>
      </c>
      <c r="F22" s="341" t="s">
        <v>2532</v>
      </c>
      <c r="G22" s="341"/>
      <c r="H22" s="341"/>
      <c r="I22" s="341"/>
      <c r="J22" s="341"/>
      <c r="K22" s="339"/>
    </row>
    <row r="23" s="1" customFormat="1" ht="15" customHeight="1">
      <c r="B23" s="342"/>
      <c r="C23" s="343"/>
      <c r="D23" s="343"/>
      <c r="E23" s="345" t="s">
        <v>90</v>
      </c>
      <c r="F23" s="341" t="s">
        <v>2682</v>
      </c>
      <c r="G23" s="341"/>
      <c r="H23" s="341"/>
      <c r="I23" s="341"/>
      <c r="J23" s="341"/>
      <c r="K23" s="339"/>
    </row>
    <row r="24" s="1" customFormat="1" ht="12.75" customHeight="1">
      <c r="B24" s="342"/>
      <c r="C24" s="343"/>
      <c r="D24" s="343"/>
      <c r="E24" s="343"/>
      <c r="F24" s="343"/>
      <c r="G24" s="343"/>
      <c r="H24" s="343"/>
      <c r="I24" s="343"/>
      <c r="J24" s="343"/>
      <c r="K24" s="339"/>
    </row>
    <row r="25" s="1" customFormat="1" ht="15" customHeight="1">
      <c r="B25" s="342"/>
      <c r="C25" s="341" t="s">
        <v>2683</v>
      </c>
      <c r="D25" s="341"/>
      <c r="E25" s="341"/>
      <c r="F25" s="341"/>
      <c r="G25" s="341"/>
      <c r="H25" s="341"/>
      <c r="I25" s="341"/>
      <c r="J25" s="341"/>
      <c r="K25" s="339"/>
    </row>
    <row r="26" s="1" customFormat="1" ht="15" customHeight="1">
      <c r="B26" s="342"/>
      <c r="C26" s="341" t="s">
        <v>2684</v>
      </c>
      <c r="D26" s="341"/>
      <c r="E26" s="341"/>
      <c r="F26" s="341"/>
      <c r="G26" s="341"/>
      <c r="H26" s="341"/>
      <c r="I26" s="341"/>
      <c r="J26" s="341"/>
      <c r="K26" s="339"/>
    </row>
    <row r="27" s="1" customFormat="1" ht="15" customHeight="1">
      <c r="B27" s="342"/>
      <c r="C27" s="341"/>
      <c r="D27" s="341" t="s">
        <v>2685</v>
      </c>
      <c r="E27" s="341"/>
      <c r="F27" s="341"/>
      <c r="G27" s="341"/>
      <c r="H27" s="341"/>
      <c r="I27" s="341"/>
      <c r="J27" s="341"/>
      <c r="K27" s="339"/>
    </row>
    <row r="28" s="1" customFormat="1" ht="15" customHeight="1">
      <c r="B28" s="342"/>
      <c r="C28" s="343"/>
      <c r="D28" s="341" t="s">
        <v>2686</v>
      </c>
      <c r="E28" s="341"/>
      <c r="F28" s="341"/>
      <c r="G28" s="341"/>
      <c r="H28" s="341"/>
      <c r="I28" s="341"/>
      <c r="J28" s="341"/>
      <c r="K28" s="339"/>
    </row>
    <row r="29" s="1" customFormat="1" ht="12.75" customHeight="1">
      <c r="B29" s="342"/>
      <c r="C29" s="343"/>
      <c r="D29" s="343"/>
      <c r="E29" s="343"/>
      <c r="F29" s="343"/>
      <c r="G29" s="343"/>
      <c r="H29" s="343"/>
      <c r="I29" s="343"/>
      <c r="J29" s="343"/>
      <c r="K29" s="339"/>
    </row>
    <row r="30" s="1" customFormat="1" ht="15" customHeight="1">
      <c r="B30" s="342"/>
      <c r="C30" s="343"/>
      <c r="D30" s="341" t="s">
        <v>2687</v>
      </c>
      <c r="E30" s="341"/>
      <c r="F30" s="341"/>
      <c r="G30" s="341"/>
      <c r="H30" s="341"/>
      <c r="I30" s="341"/>
      <c r="J30" s="341"/>
      <c r="K30" s="339"/>
    </row>
    <row r="31" s="1" customFormat="1" ht="15" customHeight="1">
      <c r="B31" s="342"/>
      <c r="C31" s="343"/>
      <c r="D31" s="341" t="s">
        <v>2688</v>
      </c>
      <c r="E31" s="341"/>
      <c r="F31" s="341"/>
      <c r="G31" s="341"/>
      <c r="H31" s="341"/>
      <c r="I31" s="341"/>
      <c r="J31" s="341"/>
      <c r="K31" s="339"/>
    </row>
    <row r="32" s="1" customFormat="1" ht="12.75" customHeight="1">
      <c r="B32" s="342"/>
      <c r="C32" s="343"/>
      <c r="D32" s="343"/>
      <c r="E32" s="343"/>
      <c r="F32" s="343"/>
      <c r="G32" s="343"/>
      <c r="H32" s="343"/>
      <c r="I32" s="343"/>
      <c r="J32" s="343"/>
      <c r="K32" s="339"/>
    </row>
    <row r="33" s="1" customFormat="1" ht="15" customHeight="1">
      <c r="B33" s="342"/>
      <c r="C33" s="343"/>
      <c r="D33" s="341" t="s">
        <v>2689</v>
      </c>
      <c r="E33" s="341"/>
      <c r="F33" s="341"/>
      <c r="G33" s="341"/>
      <c r="H33" s="341"/>
      <c r="I33" s="341"/>
      <c r="J33" s="341"/>
      <c r="K33" s="339"/>
    </row>
    <row r="34" s="1" customFormat="1" ht="15" customHeight="1">
      <c r="B34" s="342"/>
      <c r="C34" s="343"/>
      <c r="D34" s="341" t="s">
        <v>2690</v>
      </c>
      <c r="E34" s="341"/>
      <c r="F34" s="341"/>
      <c r="G34" s="341"/>
      <c r="H34" s="341"/>
      <c r="I34" s="341"/>
      <c r="J34" s="341"/>
      <c r="K34" s="339"/>
    </row>
    <row r="35" s="1" customFormat="1" ht="15" customHeight="1">
      <c r="B35" s="342"/>
      <c r="C35" s="343"/>
      <c r="D35" s="341" t="s">
        <v>2691</v>
      </c>
      <c r="E35" s="341"/>
      <c r="F35" s="341"/>
      <c r="G35" s="341"/>
      <c r="H35" s="341"/>
      <c r="I35" s="341"/>
      <c r="J35" s="341"/>
      <c r="K35" s="339"/>
    </row>
    <row r="36" s="1" customFormat="1" ht="15" customHeight="1">
      <c r="B36" s="342"/>
      <c r="C36" s="343"/>
      <c r="D36" s="341"/>
      <c r="E36" s="344" t="s">
        <v>209</v>
      </c>
      <c r="F36" s="341"/>
      <c r="G36" s="341" t="s">
        <v>2692</v>
      </c>
      <c r="H36" s="341"/>
      <c r="I36" s="341"/>
      <c r="J36" s="341"/>
      <c r="K36" s="339"/>
    </row>
    <row r="37" s="1" customFormat="1" ht="30.75" customHeight="1">
      <c r="B37" s="342"/>
      <c r="C37" s="343"/>
      <c r="D37" s="341"/>
      <c r="E37" s="344" t="s">
        <v>2693</v>
      </c>
      <c r="F37" s="341"/>
      <c r="G37" s="341" t="s">
        <v>2694</v>
      </c>
      <c r="H37" s="341"/>
      <c r="I37" s="341"/>
      <c r="J37" s="341"/>
      <c r="K37" s="339"/>
    </row>
    <row r="38" s="1" customFormat="1" ht="15" customHeight="1">
      <c r="B38" s="342"/>
      <c r="C38" s="343"/>
      <c r="D38" s="341"/>
      <c r="E38" s="344" t="s">
        <v>55</v>
      </c>
      <c r="F38" s="341"/>
      <c r="G38" s="341" t="s">
        <v>2695</v>
      </c>
      <c r="H38" s="341"/>
      <c r="I38" s="341"/>
      <c r="J38" s="341"/>
      <c r="K38" s="339"/>
    </row>
    <row r="39" s="1" customFormat="1" ht="15" customHeight="1">
      <c r="B39" s="342"/>
      <c r="C39" s="343"/>
      <c r="D39" s="341"/>
      <c r="E39" s="344" t="s">
        <v>56</v>
      </c>
      <c r="F39" s="341"/>
      <c r="G39" s="341" t="s">
        <v>2696</v>
      </c>
      <c r="H39" s="341"/>
      <c r="I39" s="341"/>
      <c r="J39" s="341"/>
      <c r="K39" s="339"/>
    </row>
    <row r="40" s="1" customFormat="1" ht="15" customHeight="1">
      <c r="B40" s="342"/>
      <c r="C40" s="343"/>
      <c r="D40" s="341"/>
      <c r="E40" s="344" t="s">
        <v>210</v>
      </c>
      <c r="F40" s="341"/>
      <c r="G40" s="341" t="s">
        <v>2697</v>
      </c>
      <c r="H40" s="341"/>
      <c r="I40" s="341"/>
      <c r="J40" s="341"/>
      <c r="K40" s="339"/>
    </row>
    <row r="41" s="1" customFormat="1" ht="15" customHeight="1">
      <c r="B41" s="342"/>
      <c r="C41" s="343"/>
      <c r="D41" s="341"/>
      <c r="E41" s="344" t="s">
        <v>211</v>
      </c>
      <c r="F41" s="341"/>
      <c r="G41" s="341" t="s">
        <v>2698</v>
      </c>
      <c r="H41" s="341"/>
      <c r="I41" s="341"/>
      <c r="J41" s="341"/>
      <c r="K41" s="339"/>
    </row>
    <row r="42" s="1" customFormat="1" ht="15" customHeight="1">
      <c r="B42" s="342"/>
      <c r="C42" s="343"/>
      <c r="D42" s="341"/>
      <c r="E42" s="344" t="s">
        <v>2699</v>
      </c>
      <c r="F42" s="341"/>
      <c r="G42" s="341" t="s">
        <v>2700</v>
      </c>
      <c r="H42" s="341"/>
      <c r="I42" s="341"/>
      <c r="J42" s="341"/>
      <c r="K42" s="339"/>
    </row>
    <row r="43" s="1" customFormat="1" ht="15" customHeight="1">
      <c r="B43" s="342"/>
      <c r="C43" s="343"/>
      <c r="D43" s="341"/>
      <c r="E43" s="344"/>
      <c r="F43" s="341"/>
      <c r="G43" s="341" t="s">
        <v>2701</v>
      </c>
      <c r="H43" s="341"/>
      <c r="I43" s="341"/>
      <c r="J43" s="341"/>
      <c r="K43" s="339"/>
    </row>
    <row r="44" s="1" customFormat="1" ht="15" customHeight="1">
      <c r="B44" s="342"/>
      <c r="C44" s="343"/>
      <c r="D44" s="341"/>
      <c r="E44" s="344" t="s">
        <v>2702</v>
      </c>
      <c r="F44" s="341"/>
      <c r="G44" s="341" t="s">
        <v>2703</v>
      </c>
      <c r="H44" s="341"/>
      <c r="I44" s="341"/>
      <c r="J44" s="341"/>
      <c r="K44" s="339"/>
    </row>
    <row r="45" s="1" customFormat="1" ht="15" customHeight="1">
      <c r="B45" s="342"/>
      <c r="C45" s="343"/>
      <c r="D45" s="341"/>
      <c r="E45" s="344" t="s">
        <v>213</v>
      </c>
      <c r="F45" s="341"/>
      <c r="G45" s="341" t="s">
        <v>2704</v>
      </c>
      <c r="H45" s="341"/>
      <c r="I45" s="341"/>
      <c r="J45" s="341"/>
      <c r="K45" s="339"/>
    </row>
    <row r="46" s="1" customFormat="1" ht="12.75" customHeight="1">
      <c r="B46" s="342"/>
      <c r="C46" s="343"/>
      <c r="D46" s="341"/>
      <c r="E46" s="341"/>
      <c r="F46" s="341"/>
      <c r="G46" s="341"/>
      <c r="H46" s="341"/>
      <c r="I46" s="341"/>
      <c r="J46" s="341"/>
      <c r="K46" s="339"/>
    </row>
    <row r="47" s="1" customFormat="1" ht="15" customHeight="1">
      <c r="B47" s="342"/>
      <c r="C47" s="343"/>
      <c r="D47" s="341" t="s">
        <v>2705</v>
      </c>
      <c r="E47" s="341"/>
      <c r="F47" s="341"/>
      <c r="G47" s="341"/>
      <c r="H47" s="341"/>
      <c r="I47" s="341"/>
      <c r="J47" s="341"/>
      <c r="K47" s="339"/>
    </row>
    <row r="48" s="1" customFormat="1" ht="15" customHeight="1">
      <c r="B48" s="342"/>
      <c r="C48" s="343"/>
      <c r="D48" s="343"/>
      <c r="E48" s="341" t="s">
        <v>2706</v>
      </c>
      <c r="F48" s="341"/>
      <c r="G48" s="341"/>
      <c r="H48" s="341"/>
      <c r="I48" s="341"/>
      <c r="J48" s="341"/>
      <c r="K48" s="339"/>
    </row>
    <row r="49" s="1" customFormat="1" ht="15" customHeight="1">
      <c r="B49" s="342"/>
      <c r="C49" s="343"/>
      <c r="D49" s="343"/>
      <c r="E49" s="341" t="s">
        <v>2707</v>
      </c>
      <c r="F49" s="341"/>
      <c r="G49" s="341"/>
      <c r="H49" s="341"/>
      <c r="I49" s="341"/>
      <c r="J49" s="341"/>
      <c r="K49" s="339"/>
    </row>
    <row r="50" s="1" customFormat="1" ht="15" customHeight="1">
      <c r="B50" s="342"/>
      <c r="C50" s="343"/>
      <c r="D50" s="343"/>
      <c r="E50" s="341" t="s">
        <v>2708</v>
      </c>
      <c r="F50" s="341"/>
      <c r="G50" s="341"/>
      <c r="H50" s="341"/>
      <c r="I50" s="341"/>
      <c r="J50" s="341"/>
      <c r="K50" s="339"/>
    </row>
    <row r="51" s="1" customFormat="1" ht="15" customHeight="1">
      <c r="B51" s="342"/>
      <c r="C51" s="343"/>
      <c r="D51" s="341" t="s">
        <v>2709</v>
      </c>
      <c r="E51" s="341"/>
      <c r="F51" s="341"/>
      <c r="G51" s="341"/>
      <c r="H51" s="341"/>
      <c r="I51" s="341"/>
      <c r="J51" s="341"/>
      <c r="K51" s="339"/>
    </row>
    <row r="52" s="1" customFormat="1" ht="25.5" customHeight="1">
      <c r="B52" s="337"/>
      <c r="C52" s="338" t="s">
        <v>2710</v>
      </c>
      <c r="D52" s="338"/>
      <c r="E52" s="338"/>
      <c r="F52" s="338"/>
      <c r="G52" s="338"/>
      <c r="H52" s="338"/>
      <c r="I52" s="338"/>
      <c r="J52" s="338"/>
      <c r="K52" s="339"/>
    </row>
    <row r="53" s="1" customFormat="1" ht="5.25" customHeight="1">
      <c r="B53" s="337"/>
      <c r="C53" s="340"/>
      <c r="D53" s="340"/>
      <c r="E53" s="340"/>
      <c r="F53" s="340"/>
      <c r="G53" s="340"/>
      <c r="H53" s="340"/>
      <c r="I53" s="340"/>
      <c r="J53" s="340"/>
      <c r="K53" s="339"/>
    </row>
    <row r="54" s="1" customFormat="1" ht="15" customHeight="1">
      <c r="B54" s="337"/>
      <c r="C54" s="341" t="s">
        <v>2711</v>
      </c>
      <c r="D54" s="341"/>
      <c r="E54" s="341"/>
      <c r="F54" s="341"/>
      <c r="G54" s="341"/>
      <c r="H54" s="341"/>
      <c r="I54" s="341"/>
      <c r="J54" s="341"/>
      <c r="K54" s="339"/>
    </row>
    <row r="55" s="1" customFormat="1" ht="15" customHeight="1">
      <c r="B55" s="337"/>
      <c r="C55" s="341" t="s">
        <v>2712</v>
      </c>
      <c r="D55" s="341"/>
      <c r="E55" s="341"/>
      <c r="F55" s="341"/>
      <c r="G55" s="341"/>
      <c r="H55" s="341"/>
      <c r="I55" s="341"/>
      <c r="J55" s="341"/>
      <c r="K55" s="339"/>
    </row>
    <row r="56" s="1" customFormat="1" ht="12.75" customHeight="1">
      <c r="B56" s="337"/>
      <c r="C56" s="341"/>
      <c r="D56" s="341"/>
      <c r="E56" s="341"/>
      <c r="F56" s="341"/>
      <c r="G56" s="341"/>
      <c r="H56" s="341"/>
      <c r="I56" s="341"/>
      <c r="J56" s="341"/>
      <c r="K56" s="339"/>
    </row>
    <row r="57" s="1" customFormat="1" ht="15" customHeight="1">
      <c r="B57" s="337"/>
      <c r="C57" s="341" t="s">
        <v>2713</v>
      </c>
      <c r="D57" s="341"/>
      <c r="E57" s="341"/>
      <c r="F57" s="341"/>
      <c r="G57" s="341"/>
      <c r="H57" s="341"/>
      <c r="I57" s="341"/>
      <c r="J57" s="341"/>
      <c r="K57" s="339"/>
    </row>
    <row r="58" s="1" customFormat="1" ht="15" customHeight="1">
      <c r="B58" s="337"/>
      <c r="C58" s="343"/>
      <c r="D58" s="341" t="s">
        <v>2714</v>
      </c>
      <c r="E58" s="341"/>
      <c r="F58" s="341"/>
      <c r="G58" s="341"/>
      <c r="H58" s="341"/>
      <c r="I58" s="341"/>
      <c r="J58" s="341"/>
      <c r="K58" s="339"/>
    </row>
    <row r="59" s="1" customFormat="1" ht="15" customHeight="1">
      <c r="B59" s="337"/>
      <c r="C59" s="343"/>
      <c r="D59" s="341" t="s">
        <v>2715</v>
      </c>
      <c r="E59" s="341"/>
      <c r="F59" s="341"/>
      <c r="G59" s="341"/>
      <c r="H59" s="341"/>
      <c r="I59" s="341"/>
      <c r="J59" s="341"/>
      <c r="K59" s="339"/>
    </row>
    <row r="60" s="1" customFormat="1" ht="15" customHeight="1">
      <c r="B60" s="337"/>
      <c r="C60" s="343"/>
      <c r="D60" s="341" t="s">
        <v>2716</v>
      </c>
      <c r="E60" s="341"/>
      <c r="F60" s="341"/>
      <c r="G60" s="341"/>
      <c r="H60" s="341"/>
      <c r="I60" s="341"/>
      <c r="J60" s="341"/>
      <c r="K60" s="339"/>
    </row>
    <row r="61" s="1" customFormat="1" ht="15" customHeight="1">
      <c r="B61" s="337"/>
      <c r="C61" s="343"/>
      <c r="D61" s="341" t="s">
        <v>2717</v>
      </c>
      <c r="E61" s="341"/>
      <c r="F61" s="341"/>
      <c r="G61" s="341"/>
      <c r="H61" s="341"/>
      <c r="I61" s="341"/>
      <c r="J61" s="341"/>
      <c r="K61" s="339"/>
    </row>
    <row r="62" s="1" customFormat="1" ht="15" customHeight="1">
      <c r="B62" s="337"/>
      <c r="C62" s="343"/>
      <c r="D62" s="346" t="s">
        <v>2718</v>
      </c>
      <c r="E62" s="346"/>
      <c r="F62" s="346"/>
      <c r="G62" s="346"/>
      <c r="H62" s="346"/>
      <c r="I62" s="346"/>
      <c r="J62" s="346"/>
      <c r="K62" s="339"/>
    </row>
    <row r="63" s="1" customFormat="1" ht="15" customHeight="1">
      <c r="B63" s="337"/>
      <c r="C63" s="343"/>
      <c r="D63" s="341" t="s">
        <v>2719</v>
      </c>
      <c r="E63" s="341"/>
      <c r="F63" s="341"/>
      <c r="G63" s="341"/>
      <c r="H63" s="341"/>
      <c r="I63" s="341"/>
      <c r="J63" s="341"/>
      <c r="K63" s="339"/>
    </row>
    <row r="64" s="1" customFormat="1" ht="12.75" customHeight="1">
      <c r="B64" s="337"/>
      <c r="C64" s="343"/>
      <c r="D64" s="343"/>
      <c r="E64" s="347"/>
      <c r="F64" s="343"/>
      <c r="G64" s="343"/>
      <c r="H64" s="343"/>
      <c r="I64" s="343"/>
      <c r="J64" s="343"/>
      <c r="K64" s="339"/>
    </row>
    <row r="65" s="1" customFormat="1" ht="15" customHeight="1">
      <c r="B65" s="337"/>
      <c r="C65" s="343"/>
      <c r="D65" s="341" t="s">
        <v>2720</v>
      </c>
      <c r="E65" s="341"/>
      <c r="F65" s="341"/>
      <c r="G65" s="341"/>
      <c r="H65" s="341"/>
      <c r="I65" s="341"/>
      <c r="J65" s="341"/>
      <c r="K65" s="339"/>
    </row>
    <row r="66" s="1" customFormat="1" ht="15" customHeight="1">
      <c r="B66" s="337"/>
      <c r="C66" s="343"/>
      <c r="D66" s="346" t="s">
        <v>2721</v>
      </c>
      <c r="E66" s="346"/>
      <c r="F66" s="346"/>
      <c r="G66" s="346"/>
      <c r="H66" s="346"/>
      <c r="I66" s="346"/>
      <c r="J66" s="346"/>
      <c r="K66" s="339"/>
    </row>
    <row r="67" s="1" customFormat="1" ht="15" customHeight="1">
      <c r="B67" s="337"/>
      <c r="C67" s="343"/>
      <c r="D67" s="341" t="s">
        <v>2722</v>
      </c>
      <c r="E67" s="341"/>
      <c r="F67" s="341"/>
      <c r="G67" s="341"/>
      <c r="H67" s="341"/>
      <c r="I67" s="341"/>
      <c r="J67" s="341"/>
      <c r="K67" s="339"/>
    </row>
    <row r="68" s="1" customFormat="1" ht="15" customHeight="1">
      <c r="B68" s="337"/>
      <c r="C68" s="343"/>
      <c r="D68" s="341" t="s">
        <v>2723</v>
      </c>
      <c r="E68" s="341"/>
      <c r="F68" s="341"/>
      <c r="G68" s="341"/>
      <c r="H68" s="341"/>
      <c r="I68" s="341"/>
      <c r="J68" s="341"/>
      <c r="K68" s="339"/>
    </row>
    <row r="69" s="1" customFormat="1" ht="15" customHeight="1">
      <c r="B69" s="337"/>
      <c r="C69" s="343"/>
      <c r="D69" s="341" t="s">
        <v>2724</v>
      </c>
      <c r="E69" s="341"/>
      <c r="F69" s="341"/>
      <c r="G69" s="341"/>
      <c r="H69" s="341"/>
      <c r="I69" s="341"/>
      <c r="J69" s="341"/>
      <c r="K69" s="339"/>
    </row>
    <row r="70" s="1" customFormat="1" ht="15" customHeight="1">
      <c r="B70" s="337"/>
      <c r="C70" s="343"/>
      <c r="D70" s="341" t="s">
        <v>2725</v>
      </c>
      <c r="E70" s="341"/>
      <c r="F70" s="341"/>
      <c r="G70" s="341"/>
      <c r="H70" s="341"/>
      <c r="I70" s="341"/>
      <c r="J70" s="341"/>
      <c r="K70" s="339"/>
    </row>
    <row r="71" s="1" customFormat="1" ht="12.75" customHeight="1">
      <c r="B71" s="348"/>
      <c r="C71" s="349"/>
      <c r="D71" s="349"/>
      <c r="E71" s="349"/>
      <c r="F71" s="349"/>
      <c r="G71" s="349"/>
      <c r="H71" s="349"/>
      <c r="I71" s="349"/>
      <c r="J71" s="349"/>
      <c r="K71" s="350"/>
    </row>
    <row r="72" s="1" customFormat="1" ht="18.75" customHeight="1">
      <c r="B72" s="351"/>
      <c r="C72" s="351"/>
      <c r="D72" s="351"/>
      <c r="E72" s="351"/>
      <c r="F72" s="351"/>
      <c r="G72" s="351"/>
      <c r="H72" s="351"/>
      <c r="I72" s="351"/>
      <c r="J72" s="351"/>
      <c r="K72" s="352"/>
    </row>
    <row r="73" s="1" customFormat="1" ht="18.75" customHeight="1">
      <c r="B73" s="352"/>
      <c r="C73" s="352"/>
      <c r="D73" s="352"/>
      <c r="E73" s="352"/>
      <c r="F73" s="352"/>
      <c r="G73" s="352"/>
      <c r="H73" s="352"/>
      <c r="I73" s="352"/>
      <c r="J73" s="352"/>
      <c r="K73" s="352"/>
    </row>
    <row r="74" s="1" customFormat="1" ht="7.5" customHeight="1">
      <c r="B74" s="353"/>
      <c r="C74" s="354"/>
      <c r="D74" s="354"/>
      <c r="E74" s="354"/>
      <c r="F74" s="354"/>
      <c r="G74" s="354"/>
      <c r="H74" s="354"/>
      <c r="I74" s="354"/>
      <c r="J74" s="354"/>
      <c r="K74" s="355"/>
    </row>
    <row r="75" s="1" customFormat="1" ht="45" customHeight="1">
      <c r="B75" s="356"/>
      <c r="C75" s="357" t="s">
        <v>2726</v>
      </c>
      <c r="D75" s="357"/>
      <c r="E75" s="357"/>
      <c r="F75" s="357"/>
      <c r="G75" s="357"/>
      <c r="H75" s="357"/>
      <c r="I75" s="357"/>
      <c r="J75" s="357"/>
      <c r="K75" s="358"/>
    </row>
    <row r="76" s="1" customFormat="1" ht="17.25" customHeight="1">
      <c r="B76" s="356"/>
      <c r="C76" s="359" t="s">
        <v>2727</v>
      </c>
      <c r="D76" s="359"/>
      <c r="E76" s="359"/>
      <c r="F76" s="359" t="s">
        <v>2728</v>
      </c>
      <c r="G76" s="360"/>
      <c r="H76" s="359" t="s">
        <v>56</v>
      </c>
      <c r="I76" s="359" t="s">
        <v>59</v>
      </c>
      <c r="J76" s="359" t="s">
        <v>2729</v>
      </c>
      <c r="K76" s="358"/>
    </row>
    <row r="77" s="1" customFormat="1" ht="17.25" customHeight="1">
      <c r="B77" s="356"/>
      <c r="C77" s="361" t="s">
        <v>2730</v>
      </c>
      <c r="D77" s="361"/>
      <c r="E77" s="361"/>
      <c r="F77" s="362" t="s">
        <v>2731</v>
      </c>
      <c r="G77" s="363"/>
      <c r="H77" s="361"/>
      <c r="I77" s="361"/>
      <c r="J77" s="361" t="s">
        <v>2732</v>
      </c>
      <c r="K77" s="358"/>
    </row>
    <row r="78" s="1" customFormat="1" ht="5.25" customHeight="1">
      <c r="B78" s="356"/>
      <c r="C78" s="364"/>
      <c r="D78" s="364"/>
      <c r="E78" s="364"/>
      <c r="F78" s="364"/>
      <c r="G78" s="365"/>
      <c r="H78" s="364"/>
      <c r="I78" s="364"/>
      <c r="J78" s="364"/>
      <c r="K78" s="358"/>
    </row>
    <row r="79" s="1" customFormat="1" ht="15" customHeight="1">
      <c r="B79" s="356"/>
      <c r="C79" s="344" t="s">
        <v>55</v>
      </c>
      <c r="D79" s="366"/>
      <c r="E79" s="366"/>
      <c r="F79" s="367" t="s">
        <v>2733</v>
      </c>
      <c r="G79" s="368"/>
      <c r="H79" s="344" t="s">
        <v>2734</v>
      </c>
      <c r="I79" s="344" t="s">
        <v>2735</v>
      </c>
      <c r="J79" s="344">
        <v>20</v>
      </c>
      <c r="K79" s="358"/>
    </row>
    <row r="80" s="1" customFormat="1" ht="15" customHeight="1">
      <c r="B80" s="356"/>
      <c r="C80" s="344" t="s">
        <v>2736</v>
      </c>
      <c r="D80" s="344"/>
      <c r="E80" s="344"/>
      <c r="F80" s="367" t="s">
        <v>2733</v>
      </c>
      <c r="G80" s="368"/>
      <c r="H80" s="344" t="s">
        <v>2737</v>
      </c>
      <c r="I80" s="344" t="s">
        <v>2735</v>
      </c>
      <c r="J80" s="344">
        <v>120</v>
      </c>
      <c r="K80" s="358"/>
    </row>
    <row r="81" s="1" customFormat="1" ht="15" customHeight="1">
      <c r="B81" s="369"/>
      <c r="C81" s="344" t="s">
        <v>2738</v>
      </c>
      <c r="D81" s="344"/>
      <c r="E81" s="344"/>
      <c r="F81" s="367" t="s">
        <v>2739</v>
      </c>
      <c r="G81" s="368"/>
      <c r="H81" s="344" t="s">
        <v>2740</v>
      </c>
      <c r="I81" s="344" t="s">
        <v>2735</v>
      </c>
      <c r="J81" s="344">
        <v>50</v>
      </c>
      <c r="K81" s="358"/>
    </row>
    <row r="82" s="1" customFormat="1" ht="15" customHeight="1">
      <c r="B82" s="369"/>
      <c r="C82" s="344" t="s">
        <v>2741</v>
      </c>
      <c r="D82" s="344"/>
      <c r="E82" s="344"/>
      <c r="F82" s="367" t="s">
        <v>2733</v>
      </c>
      <c r="G82" s="368"/>
      <c r="H82" s="344" t="s">
        <v>2742</v>
      </c>
      <c r="I82" s="344" t="s">
        <v>2743</v>
      </c>
      <c r="J82" s="344"/>
      <c r="K82" s="358"/>
    </row>
    <row r="83" s="1" customFormat="1" ht="15" customHeight="1">
      <c r="B83" s="369"/>
      <c r="C83" s="370" t="s">
        <v>2744</v>
      </c>
      <c r="D83" s="370"/>
      <c r="E83" s="370"/>
      <c r="F83" s="371" t="s">
        <v>2739</v>
      </c>
      <c r="G83" s="370"/>
      <c r="H83" s="370" t="s">
        <v>2745</v>
      </c>
      <c r="I83" s="370" t="s">
        <v>2735</v>
      </c>
      <c r="J83" s="370">
        <v>15</v>
      </c>
      <c r="K83" s="358"/>
    </row>
    <row r="84" s="1" customFormat="1" ht="15" customHeight="1">
      <c r="B84" s="369"/>
      <c r="C84" s="370" t="s">
        <v>2746</v>
      </c>
      <c r="D84" s="370"/>
      <c r="E84" s="370"/>
      <c r="F84" s="371" t="s">
        <v>2739</v>
      </c>
      <c r="G84" s="370"/>
      <c r="H84" s="370" t="s">
        <v>2747</v>
      </c>
      <c r="I84" s="370" t="s">
        <v>2735</v>
      </c>
      <c r="J84" s="370">
        <v>15</v>
      </c>
      <c r="K84" s="358"/>
    </row>
    <row r="85" s="1" customFormat="1" ht="15" customHeight="1">
      <c r="B85" s="369"/>
      <c r="C85" s="370" t="s">
        <v>2748</v>
      </c>
      <c r="D85" s="370"/>
      <c r="E85" s="370"/>
      <c r="F85" s="371" t="s">
        <v>2739</v>
      </c>
      <c r="G85" s="370"/>
      <c r="H85" s="370" t="s">
        <v>2749</v>
      </c>
      <c r="I85" s="370" t="s">
        <v>2735</v>
      </c>
      <c r="J85" s="370">
        <v>20</v>
      </c>
      <c r="K85" s="358"/>
    </row>
    <row r="86" s="1" customFormat="1" ht="15" customHeight="1">
      <c r="B86" s="369"/>
      <c r="C86" s="370" t="s">
        <v>2750</v>
      </c>
      <c r="D86" s="370"/>
      <c r="E86" s="370"/>
      <c r="F86" s="371" t="s">
        <v>2739</v>
      </c>
      <c r="G86" s="370"/>
      <c r="H86" s="370" t="s">
        <v>2751</v>
      </c>
      <c r="I86" s="370" t="s">
        <v>2735</v>
      </c>
      <c r="J86" s="370">
        <v>20</v>
      </c>
      <c r="K86" s="358"/>
    </row>
    <row r="87" s="1" customFormat="1" ht="15" customHeight="1">
      <c r="B87" s="369"/>
      <c r="C87" s="344" t="s">
        <v>2752</v>
      </c>
      <c r="D87" s="344"/>
      <c r="E87" s="344"/>
      <c r="F87" s="367" t="s">
        <v>2739</v>
      </c>
      <c r="G87" s="368"/>
      <c r="H87" s="344" t="s">
        <v>2753</v>
      </c>
      <c r="I87" s="344" t="s">
        <v>2735</v>
      </c>
      <c r="J87" s="344">
        <v>50</v>
      </c>
      <c r="K87" s="358"/>
    </row>
    <row r="88" s="1" customFormat="1" ht="15" customHeight="1">
      <c r="B88" s="369"/>
      <c r="C88" s="344" t="s">
        <v>2754</v>
      </c>
      <c r="D88" s="344"/>
      <c r="E88" s="344"/>
      <c r="F88" s="367" t="s">
        <v>2739</v>
      </c>
      <c r="G88" s="368"/>
      <c r="H88" s="344" t="s">
        <v>2755</v>
      </c>
      <c r="I88" s="344" t="s">
        <v>2735</v>
      </c>
      <c r="J88" s="344">
        <v>20</v>
      </c>
      <c r="K88" s="358"/>
    </row>
    <row r="89" s="1" customFormat="1" ht="15" customHeight="1">
      <c r="B89" s="369"/>
      <c r="C89" s="344" t="s">
        <v>2756</v>
      </c>
      <c r="D89" s="344"/>
      <c r="E89" s="344"/>
      <c r="F89" s="367" t="s">
        <v>2739</v>
      </c>
      <c r="G89" s="368"/>
      <c r="H89" s="344" t="s">
        <v>2757</v>
      </c>
      <c r="I89" s="344" t="s">
        <v>2735</v>
      </c>
      <c r="J89" s="344">
        <v>20</v>
      </c>
      <c r="K89" s="358"/>
    </row>
    <row r="90" s="1" customFormat="1" ht="15" customHeight="1">
      <c r="B90" s="369"/>
      <c r="C90" s="344" t="s">
        <v>2758</v>
      </c>
      <c r="D90" s="344"/>
      <c r="E90" s="344"/>
      <c r="F90" s="367" t="s">
        <v>2739</v>
      </c>
      <c r="G90" s="368"/>
      <c r="H90" s="344" t="s">
        <v>2759</v>
      </c>
      <c r="I90" s="344" t="s">
        <v>2735</v>
      </c>
      <c r="J90" s="344">
        <v>50</v>
      </c>
      <c r="K90" s="358"/>
    </row>
    <row r="91" s="1" customFormat="1" ht="15" customHeight="1">
      <c r="B91" s="369"/>
      <c r="C91" s="344" t="s">
        <v>2760</v>
      </c>
      <c r="D91" s="344"/>
      <c r="E91" s="344"/>
      <c r="F91" s="367" t="s">
        <v>2739</v>
      </c>
      <c r="G91" s="368"/>
      <c r="H91" s="344" t="s">
        <v>2760</v>
      </c>
      <c r="I91" s="344" t="s">
        <v>2735</v>
      </c>
      <c r="J91" s="344">
        <v>50</v>
      </c>
      <c r="K91" s="358"/>
    </row>
    <row r="92" s="1" customFormat="1" ht="15" customHeight="1">
      <c r="B92" s="369"/>
      <c r="C92" s="344" t="s">
        <v>2761</v>
      </c>
      <c r="D92" s="344"/>
      <c r="E92" s="344"/>
      <c r="F92" s="367" t="s">
        <v>2739</v>
      </c>
      <c r="G92" s="368"/>
      <c r="H92" s="344" t="s">
        <v>2762</v>
      </c>
      <c r="I92" s="344" t="s">
        <v>2735</v>
      </c>
      <c r="J92" s="344">
        <v>255</v>
      </c>
      <c r="K92" s="358"/>
    </row>
    <row r="93" s="1" customFormat="1" ht="15" customHeight="1">
      <c r="B93" s="369"/>
      <c r="C93" s="344" t="s">
        <v>2763</v>
      </c>
      <c r="D93" s="344"/>
      <c r="E93" s="344"/>
      <c r="F93" s="367" t="s">
        <v>2733</v>
      </c>
      <c r="G93" s="368"/>
      <c r="H93" s="344" t="s">
        <v>2764</v>
      </c>
      <c r="I93" s="344" t="s">
        <v>2765</v>
      </c>
      <c r="J93" s="344"/>
      <c r="K93" s="358"/>
    </row>
    <row r="94" s="1" customFormat="1" ht="15" customHeight="1">
      <c r="B94" s="369"/>
      <c r="C94" s="344" t="s">
        <v>2766</v>
      </c>
      <c r="D94" s="344"/>
      <c r="E94" s="344"/>
      <c r="F94" s="367" t="s">
        <v>2733</v>
      </c>
      <c r="G94" s="368"/>
      <c r="H94" s="344" t="s">
        <v>2767</v>
      </c>
      <c r="I94" s="344" t="s">
        <v>2768</v>
      </c>
      <c r="J94" s="344"/>
      <c r="K94" s="358"/>
    </row>
    <row r="95" s="1" customFormat="1" ht="15" customHeight="1">
      <c r="B95" s="369"/>
      <c r="C95" s="344" t="s">
        <v>2769</v>
      </c>
      <c r="D95" s="344"/>
      <c r="E95" s="344"/>
      <c r="F95" s="367" t="s">
        <v>2733</v>
      </c>
      <c r="G95" s="368"/>
      <c r="H95" s="344" t="s">
        <v>2769</v>
      </c>
      <c r="I95" s="344" t="s">
        <v>2768</v>
      </c>
      <c r="J95" s="344"/>
      <c r="K95" s="358"/>
    </row>
    <row r="96" s="1" customFormat="1" ht="15" customHeight="1">
      <c r="B96" s="369"/>
      <c r="C96" s="344" t="s">
        <v>40</v>
      </c>
      <c r="D96" s="344"/>
      <c r="E96" s="344"/>
      <c r="F96" s="367" t="s">
        <v>2733</v>
      </c>
      <c r="G96" s="368"/>
      <c r="H96" s="344" t="s">
        <v>2770</v>
      </c>
      <c r="I96" s="344" t="s">
        <v>2768</v>
      </c>
      <c r="J96" s="344"/>
      <c r="K96" s="358"/>
    </row>
    <row r="97" s="1" customFormat="1" ht="15" customHeight="1">
      <c r="B97" s="369"/>
      <c r="C97" s="344" t="s">
        <v>50</v>
      </c>
      <c r="D97" s="344"/>
      <c r="E97" s="344"/>
      <c r="F97" s="367" t="s">
        <v>2733</v>
      </c>
      <c r="G97" s="368"/>
      <c r="H97" s="344" t="s">
        <v>2771</v>
      </c>
      <c r="I97" s="344" t="s">
        <v>2768</v>
      </c>
      <c r="J97" s="344"/>
      <c r="K97" s="358"/>
    </row>
    <row r="98" s="1" customFormat="1" ht="15" customHeight="1">
      <c r="B98" s="372"/>
      <c r="C98" s="373"/>
      <c r="D98" s="373"/>
      <c r="E98" s="373"/>
      <c r="F98" s="373"/>
      <c r="G98" s="373"/>
      <c r="H98" s="373"/>
      <c r="I98" s="373"/>
      <c r="J98" s="373"/>
      <c r="K98" s="374"/>
    </row>
    <row r="99" s="1" customFormat="1" ht="18.75" customHeight="1">
      <c r="B99" s="375"/>
      <c r="C99" s="376"/>
      <c r="D99" s="376"/>
      <c r="E99" s="376"/>
      <c r="F99" s="376"/>
      <c r="G99" s="376"/>
      <c r="H99" s="376"/>
      <c r="I99" s="376"/>
      <c r="J99" s="376"/>
      <c r="K99" s="375"/>
    </row>
    <row r="100" s="1" customFormat="1" ht="18.75" customHeight="1">
      <c r="B100" s="352"/>
      <c r="C100" s="352"/>
      <c r="D100" s="352"/>
      <c r="E100" s="352"/>
      <c r="F100" s="352"/>
      <c r="G100" s="352"/>
      <c r="H100" s="352"/>
      <c r="I100" s="352"/>
      <c r="J100" s="352"/>
      <c r="K100" s="352"/>
    </row>
    <row r="101" s="1" customFormat="1" ht="7.5" customHeight="1">
      <c r="B101" s="353"/>
      <c r="C101" s="354"/>
      <c r="D101" s="354"/>
      <c r="E101" s="354"/>
      <c r="F101" s="354"/>
      <c r="G101" s="354"/>
      <c r="H101" s="354"/>
      <c r="I101" s="354"/>
      <c r="J101" s="354"/>
      <c r="K101" s="355"/>
    </row>
    <row r="102" s="1" customFormat="1" ht="45" customHeight="1">
      <c r="B102" s="356"/>
      <c r="C102" s="357" t="s">
        <v>2772</v>
      </c>
      <c r="D102" s="357"/>
      <c r="E102" s="357"/>
      <c r="F102" s="357"/>
      <c r="G102" s="357"/>
      <c r="H102" s="357"/>
      <c r="I102" s="357"/>
      <c r="J102" s="357"/>
      <c r="K102" s="358"/>
    </row>
    <row r="103" s="1" customFormat="1" ht="17.25" customHeight="1">
      <c r="B103" s="356"/>
      <c r="C103" s="359" t="s">
        <v>2727</v>
      </c>
      <c r="D103" s="359"/>
      <c r="E103" s="359"/>
      <c r="F103" s="359" t="s">
        <v>2728</v>
      </c>
      <c r="G103" s="360"/>
      <c r="H103" s="359" t="s">
        <v>56</v>
      </c>
      <c r="I103" s="359" t="s">
        <v>59</v>
      </c>
      <c r="J103" s="359" t="s">
        <v>2729</v>
      </c>
      <c r="K103" s="358"/>
    </row>
    <row r="104" s="1" customFormat="1" ht="17.25" customHeight="1">
      <c r="B104" s="356"/>
      <c r="C104" s="361" t="s">
        <v>2730</v>
      </c>
      <c r="D104" s="361"/>
      <c r="E104" s="361"/>
      <c r="F104" s="362" t="s">
        <v>2731</v>
      </c>
      <c r="G104" s="363"/>
      <c r="H104" s="361"/>
      <c r="I104" s="361"/>
      <c r="J104" s="361" t="s">
        <v>2732</v>
      </c>
      <c r="K104" s="358"/>
    </row>
    <row r="105" s="1" customFormat="1" ht="5.25" customHeight="1">
      <c r="B105" s="356"/>
      <c r="C105" s="359"/>
      <c r="D105" s="359"/>
      <c r="E105" s="359"/>
      <c r="F105" s="359"/>
      <c r="G105" s="377"/>
      <c r="H105" s="359"/>
      <c r="I105" s="359"/>
      <c r="J105" s="359"/>
      <c r="K105" s="358"/>
    </row>
    <row r="106" s="1" customFormat="1" ht="15" customHeight="1">
      <c r="B106" s="356"/>
      <c r="C106" s="344" t="s">
        <v>55</v>
      </c>
      <c r="D106" s="366"/>
      <c r="E106" s="366"/>
      <c r="F106" s="367" t="s">
        <v>2733</v>
      </c>
      <c r="G106" s="344"/>
      <c r="H106" s="344" t="s">
        <v>2773</v>
      </c>
      <c r="I106" s="344" t="s">
        <v>2735</v>
      </c>
      <c r="J106" s="344">
        <v>20</v>
      </c>
      <c r="K106" s="358"/>
    </row>
    <row r="107" s="1" customFormat="1" ht="15" customHeight="1">
      <c r="B107" s="356"/>
      <c r="C107" s="344" t="s">
        <v>2736</v>
      </c>
      <c r="D107" s="344"/>
      <c r="E107" s="344"/>
      <c r="F107" s="367" t="s">
        <v>2733</v>
      </c>
      <c r="G107" s="344"/>
      <c r="H107" s="344" t="s">
        <v>2773</v>
      </c>
      <c r="I107" s="344" t="s">
        <v>2735</v>
      </c>
      <c r="J107" s="344">
        <v>120</v>
      </c>
      <c r="K107" s="358"/>
    </row>
    <row r="108" s="1" customFormat="1" ht="15" customHeight="1">
      <c r="B108" s="369"/>
      <c r="C108" s="344" t="s">
        <v>2738</v>
      </c>
      <c r="D108" s="344"/>
      <c r="E108" s="344"/>
      <c r="F108" s="367" t="s">
        <v>2739</v>
      </c>
      <c r="G108" s="344"/>
      <c r="H108" s="344" t="s">
        <v>2773</v>
      </c>
      <c r="I108" s="344" t="s">
        <v>2735</v>
      </c>
      <c r="J108" s="344">
        <v>50</v>
      </c>
      <c r="K108" s="358"/>
    </row>
    <row r="109" s="1" customFormat="1" ht="15" customHeight="1">
      <c r="B109" s="369"/>
      <c r="C109" s="344" t="s">
        <v>2741</v>
      </c>
      <c r="D109" s="344"/>
      <c r="E109" s="344"/>
      <c r="F109" s="367" t="s">
        <v>2733</v>
      </c>
      <c r="G109" s="344"/>
      <c r="H109" s="344" t="s">
        <v>2773</v>
      </c>
      <c r="I109" s="344" t="s">
        <v>2743</v>
      </c>
      <c r="J109" s="344"/>
      <c r="K109" s="358"/>
    </row>
    <row r="110" s="1" customFormat="1" ht="15" customHeight="1">
      <c r="B110" s="369"/>
      <c r="C110" s="344" t="s">
        <v>2752</v>
      </c>
      <c r="D110" s="344"/>
      <c r="E110" s="344"/>
      <c r="F110" s="367" t="s">
        <v>2739</v>
      </c>
      <c r="G110" s="344"/>
      <c r="H110" s="344" t="s">
        <v>2773</v>
      </c>
      <c r="I110" s="344" t="s">
        <v>2735</v>
      </c>
      <c r="J110" s="344">
        <v>50</v>
      </c>
      <c r="K110" s="358"/>
    </row>
    <row r="111" s="1" customFormat="1" ht="15" customHeight="1">
      <c r="B111" s="369"/>
      <c r="C111" s="344" t="s">
        <v>2760</v>
      </c>
      <c r="D111" s="344"/>
      <c r="E111" s="344"/>
      <c r="F111" s="367" t="s">
        <v>2739</v>
      </c>
      <c r="G111" s="344"/>
      <c r="H111" s="344" t="s">
        <v>2773</v>
      </c>
      <c r="I111" s="344" t="s">
        <v>2735</v>
      </c>
      <c r="J111" s="344">
        <v>50</v>
      </c>
      <c r="K111" s="358"/>
    </row>
    <row r="112" s="1" customFormat="1" ht="15" customHeight="1">
      <c r="B112" s="369"/>
      <c r="C112" s="344" t="s">
        <v>2758</v>
      </c>
      <c r="D112" s="344"/>
      <c r="E112" s="344"/>
      <c r="F112" s="367" t="s">
        <v>2739</v>
      </c>
      <c r="G112" s="344"/>
      <c r="H112" s="344" t="s">
        <v>2773</v>
      </c>
      <c r="I112" s="344" t="s">
        <v>2735</v>
      </c>
      <c r="J112" s="344">
        <v>50</v>
      </c>
      <c r="K112" s="358"/>
    </row>
    <row r="113" s="1" customFormat="1" ht="15" customHeight="1">
      <c r="B113" s="369"/>
      <c r="C113" s="344" t="s">
        <v>55</v>
      </c>
      <c r="D113" s="344"/>
      <c r="E113" s="344"/>
      <c r="F113" s="367" t="s">
        <v>2733</v>
      </c>
      <c r="G113" s="344"/>
      <c r="H113" s="344" t="s">
        <v>2774</v>
      </c>
      <c r="I113" s="344" t="s">
        <v>2735</v>
      </c>
      <c r="J113" s="344">
        <v>20</v>
      </c>
      <c r="K113" s="358"/>
    </row>
    <row r="114" s="1" customFormat="1" ht="15" customHeight="1">
      <c r="B114" s="369"/>
      <c r="C114" s="344" t="s">
        <v>2775</v>
      </c>
      <c r="D114" s="344"/>
      <c r="E114" s="344"/>
      <c r="F114" s="367" t="s">
        <v>2733</v>
      </c>
      <c r="G114" s="344"/>
      <c r="H114" s="344" t="s">
        <v>2776</v>
      </c>
      <c r="I114" s="344" t="s">
        <v>2735</v>
      </c>
      <c r="J114" s="344">
        <v>120</v>
      </c>
      <c r="K114" s="358"/>
    </row>
    <row r="115" s="1" customFormat="1" ht="15" customHeight="1">
      <c r="B115" s="369"/>
      <c r="C115" s="344" t="s">
        <v>40</v>
      </c>
      <c r="D115" s="344"/>
      <c r="E115" s="344"/>
      <c r="F115" s="367" t="s">
        <v>2733</v>
      </c>
      <c r="G115" s="344"/>
      <c r="H115" s="344" t="s">
        <v>2777</v>
      </c>
      <c r="I115" s="344" t="s">
        <v>2768</v>
      </c>
      <c r="J115" s="344"/>
      <c r="K115" s="358"/>
    </row>
    <row r="116" s="1" customFormat="1" ht="15" customHeight="1">
      <c r="B116" s="369"/>
      <c r="C116" s="344" t="s">
        <v>50</v>
      </c>
      <c r="D116" s="344"/>
      <c r="E116" s="344"/>
      <c r="F116" s="367" t="s">
        <v>2733</v>
      </c>
      <c r="G116" s="344"/>
      <c r="H116" s="344" t="s">
        <v>2778</v>
      </c>
      <c r="I116" s="344" t="s">
        <v>2768</v>
      </c>
      <c r="J116" s="344"/>
      <c r="K116" s="358"/>
    </row>
    <row r="117" s="1" customFormat="1" ht="15" customHeight="1">
      <c r="B117" s="369"/>
      <c r="C117" s="344" t="s">
        <v>59</v>
      </c>
      <c r="D117" s="344"/>
      <c r="E117" s="344"/>
      <c r="F117" s="367" t="s">
        <v>2733</v>
      </c>
      <c r="G117" s="344"/>
      <c r="H117" s="344" t="s">
        <v>2779</v>
      </c>
      <c r="I117" s="344" t="s">
        <v>2780</v>
      </c>
      <c r="J117" s="344"/>
      <c r="K117" s="358"/>
    </row>
    <row r="118" s="1" customFormat="1" ht="15" customHeight="1">
      <c r="B118" s="372"/>
      <c r="C118" s="378"/>
      <c r="D118" s="378"/>
      <c r="E118" s="378"/>
      <c r="F118" s="378"/>
      <c r="G118" s="378"/>
      <c r="H118" s="378"/>
      <c r="I118" s="378"/>
      <c r="J118" s="378"/>
      <c r="K118" s="374"/>
    </row>
    <row r="119" s="1" customFormat="1" ht="18.75" customHeight="1">
      <c r="B119" s="379"/>
      <c r="C119" s="380"/>
      <c r="D119" s="380"/>
      <c r="E119" s="380"/>
      <c r="F119" s="381"/>
      <c r="G119" s="380"/>
      <c r="H119" s="380"/>
      <c r="I119" s="380"/>
      <c r="J119" s="380"/>
      <c r="K119" s="379"/>
    </row>
    <row r="120" s="1" customFormat="1" ht="18.75" customHeight="1">
      <c r="B120" s="352"/>
      <c r="C120" s="352"/>
      <c r="D120" s="352"/>
      <c r="E120" s="352"/>
      <c r="F120" s="352"/>
      <c r="G120" s="352"/>
      <c r="H120" s="352"/>
      <c r="I120" s="352"/>
      <c r="J120" s="352"/>
      <c r="K120" s="352"/>
    </row>
    <row r="121" s="1" customFormat="1" ht="7.5" customHeight="1">
      <c r="B121" s="382"/>
      <c r="C121" s="383"/>
      <c r="D121" s="383"/>
      <c r="E121" s="383"/>
      <c r="F121" s="383"/>
      <c r="G121" s="383"/>
      <c r="H121" s="383"/>
      <c r="I121" s="383"/>
      <c r="J121" s="383"/>
      <c r="K121" s="384"/>
    </row>
    <row r="122" s="1" customFormat="1" ht="45" customHeight="1">
      <c r="B122" s="385"/>
      <c r="C122" s="335" t="s">
        <v>2781</v>
      </c>
      <c r="D122" s="335"/>
      <c r="E122" s="335"/>
      <c r="F122" s="335"/>
      <c r="G122" s="335"/>
      <c r="H122" s="335"/>
      <c r="I122" s="335"/>
      <c r="J122" s="335"/>
      <c r="K122" s="386"/>
    </row>
    <row r="123" s="1" customFormat="1" ht="17.25" customHeight="1">
      <c r="B123" s="387"/>
      <c r="C123" s="359" t="s">
        <v>2727</v>
      </c>
      <c r="D123" s="359"/>
      <c r="E123" s="359"/>
      <c r="F123" s="359" t="s">
        <v>2728</v>
      </c>
      <c r="G123" s="360"/>
      <c r="H123" s="359" t="s">
        <v>56</v>
      </c>
      <c r="I123" s="359" t="s">
        <v>59</v>
      </c>
      <c r="J123" s="359" t="s">
        <v>2729</v>
      </c>
      <c r="K123" s="388"/>
    </row>
    <row r="124" s="1" customFormat="1" ht="17.25" customHeight="1">
      <c r="B124" s="387"/>
      <c r="C124" s="361" t="s">
        <v>2730</v>
      </c>
      <c r="D124" s="361"/>
      <c r="E124" s="361"/>
      <c r="F124" s="362" t="s">
        <v>2731</v>
      </c>
      <c r="G124" s="363"/>
      <c r="H124" s="361"/>
      <c r="I124" s="361"/>
      <c r="J124" s="361" t="s">
        <v>2732</v>
      </c>
      <c r="K124" s="388"/>
    </row>
    <row r="125" s="1" customFormat="1" ht="5.25" customHeight="1">
      <c r="B125" s="389"/>
      <c r="C125" s="364"/>
      <c r="D125" s="364"/>
      <c r="E125" s="364"/>
      <c r="F125" s="364"/>
      <c r="G125" s="390"/>
      <c r="H125" s="364"/>
      <c r="I125" s="364"/>
      <c r="J125" s="364"/>
      <c r="K125" s="391"/>
    </row>
    <row r="126" s="1" customFormat="1" ht="15" customHeight="1">
      <c r="B126" s="389"/>
      <c r="C126" s="344" t="s">
        <v>2736</v>
      </c>
      <c r="D126" s="366"/>
      <c r="E126" s="366"/>
      <c r="F126" s="367" t="s">
        <v>2733</v>
      </c>
      <c r="G126" s="344"/>
      <c r="H126" s="344" t="s">
        <v>2773</v>
      </c>
      <c r="I126" s="344" t="s">
        <v>2735</v>
      </c>
      <c r="J126" s="344">
        <v>120</v>
      </c>
      <c r="K126" s="392"/>
    </row>
    <row r="127" s="1" customFormat="1" ht="15" customHeight="1">
      <c r="B127" s="389"/>
      <c r="C127" s="344" t="s">
        <v>2782</v>
      </c>
      <c r="D127" s="344"/>
      <c r="E127" s="344"/>
      <c r="F127" s="367" t="s">
        <v>2733</v>
      </c>
      <c r="G127" s="344"/>
      <c r="H127" s="344" t="s">
        <v>2783</v>
      </c>
      <c r="I127" s="344" t="s">
        <v>2735</v>
      </c>
      <c r="J127" s="344" t="s">
        <v>2784</v>
      </c>
      <c r="K127" s="392"/>
    </row>
    <row r="128" s="1" customFormat="1" ht="15" customHeight="1">
      <c r="B128" s="389"/>
      <c r="C128" s="344" t="s">
        <v>90</v>
      </c>
      <c r="D128" s="344"/>
      <c r="E128" s="344"/>
      <c r="F128" s="367" t="s">
        <v>2733</v>
      </c>
      <c r="G128" s="344"/>
      <c r="H128" s="344" t="s">
        <v>2785</v>
      </c>
      <c r="I128" s="344" t="s">
        <v>2735</v>
      </c>
      <c r="J128" s="344" t="s">
        <v>2784</v>
      </c>
      <c r="K128" s="392"/>
    </row>
    <row r="129" s="1" customFormat="1" ht="15" customHeight="1">
      <c r="B129" s="389"/>
      <c r="C129" s="344" t="s">
        <v>2744</v>
      </c>
      <c r="D129" s="344"/>
      <c r="E129" s="344"/>
      <c r="F129" s="367" t="s">
        <v>2739</v>
      </c>
      <c r="G129" s="344"/>
      <c r="H129" s="344" t="s">
        <v>2745</v>
      </c>
      <c r="I129" s="344" t="s">
        <v>2735</v>
      </c>
      <c r="J129" s="344">
        <v>15</v>
      </c>
      <c r="K129" s="392"/>
    </row>
    <row r="130" s="1" customFormat="1" ht="15" customHeight="1">
      <c r="B130" s="389"/>
      <c r="C130" s="370" t="s">
        <v>2746</v>
      </c>
      <c r="D130" s="370"/>
      <c r="E130" s="370"/>
      <c r="F130" s="371" t="s">
        <v>2739</v>
      </c>
      <c r="G130" s="370"/>
      <c r="H130" s="370" t="s">
        <v>2747</v>
      </c>
      <c r="I130" s="370" t="s">
        <v>2735</v>
      </c>
      <c r="J130" s="370">
        <v>15</v>
      </c>
      <c r="K130" s="392"/>
    </row>
    <row r="131" s="1" customFormat="1" ht="15" customHeight="1">
      <c r="B131" s="389"/>
      <c r="C131" s="370" t="s">
        <v>2748</v>
      </c>
      <c r="D131" s="370"/>
      <c r="E131" s="370"/>
      <c r="F131" s="371" t="s">
        <v>2739</v>
      </c>
      <c r="G131" s="370"/>
      <c r="H131" s="370" t="s">
        <v>2749</v>
      </c>
      <c r="I131" s="370" t="s">
        <v>2735</v>
      </c>
      <c r="J131" s="370">
        <v>20</v>
      </c>
      <c r="K131" s="392"/>
    </row>
    <row r="132" s="1" customFormat="1" ht="15" customHeight="1">
      <c r="B132" s="389"/>
      <c r="C132" s="370" t="s">
        <v>2750</v>
      </c>
      <c r="D132" s="370"/>
      <c r="E132" s="370"/>
      <c r="F132" s="371" t="s">
        <v>2739</v>
      </c>
      <c r="G132" s="370"/>
      <c r="H132" s="370" t="s">
        <v>2751</v>
      </c>
      <c r="I132" s="370" t="s">
        <v>2735</v>
      </c>
      <c r="J132" s="370">
        <v>20</v>
      </c>
      <c r="K132" s="392"/>
    </row>
    <row r="133" s="1" customFormat="1" ht="15" customHeight="1">
      <c r="B133" s="389"/>
      <c r="C133" s="344" t="s">
        <v>2738</v>
      </c>
      <c r="D133" s="344"/>
      <c r="E133" s="344"/>
      <c r="F133" s="367" t="s">
        <v>2739</v>
      </c>
      <c r="G133" s="344"/>
      <c r="H133" s="344" t="s">
        <v>2773</v>
      </c>
      <c r="I133" s="344" t="s">
        <v>2735</v>
      </c>
      <c r="J133" s="344">
        <v>50</v>
      </c>
      <c r="K133" s="392"/>
    </row>
    <row r="134" s="1" customFormat="1" ht="15" customHeight="1">
      <c r="B134" s="389"/>
      <c r="C134" s="344" t="s">
        <v>2752</v>
      </c>
      <c r="D134" s="344"/>
      <c r="E134" s="344"/>
      <c r="F134" s="367" t="s">
        <v>2739</v>
      </c>
      <c r="G134" s="344"/>
      <c r="H134" s="344" t="s">
        <v>2773</v>
      </c>
      <c r="I134" s="344" t="s">
        <v>2735</v>
      </c>
      <c r="J134" s="344">
        <v>50</v>
      </c>
      <c r="K134" s="392"/>
    </row>
    <row r="135" s="1" customFormat="1" ht="15" customHeight="1">
      <c r="B135" s="389"/>
      <c r="C135" s="344" t="s">
        <v>2758</v>
      </c>
      <c r="D135" s="344"/>
      <c r="E135" s="344"/>
      <c r="F135" s="367" t="s">
        <v>2739</v>
      </c>
      <c r="G135" s="344"/>
      <c r="H135" s="344" t="s">
        <v>2773</v>
      </c>
      <c r="I135" s="344" t="s">
        <v>2735</v>
      </c>
      <c r="J135" s="344">
        <v>50</v>
      </c>
      <c r="K135" s="392"/>
    </row>
    <row r="136" s="1" customFormat="1" ht="15" customHeight="1">
      <c r="B136" s="389"/>
      <c r="C136" s="344" t="s">
        <v>2760</v>
      </c>
      <c r="D136" s="344"/>
      <c r="E136" s="344"/>
      <c r="F136" s="367" t="s">
        <v>2739</v>
      </c>
      <c r="G136" s="344"/>
      <c r="H136" s="344" t="s">
        <v>2773</v>
      </c>
      <c r="I136" s="344" t="s">
        <v>2735</v>
      </c>
      <c r="J136" s="344">
        <v>50</v>
      </c>
      <c r="K136" s="392"/>
    </row>
    <row r="137" s="1" customFormat="1" ht="15" customHeight="1">
      <c r="B137" s="389"/>
      <c r="C137" s="344" t="s">
        <v>2761</v>
      </c>
      <c r="D137" s="344"/>
      <c r="E137" s="344"/>
      <c r="F137" s="367" t="s">
        <v>2739</v>
      </c>
      <c r="G137" s="344"/>
      <c r="H137" s="344" t="s">
        <v>2786</v>
      </c>
      <c r="I137" s="344" t="s">
        <v>2735</v>
      </c>
      <c r="J137" s="344">
        <v>255</v>
      </c>
      <c r="K137" s="392"/>
    </row>
    <row r="138" s="1" customFormat="1" ht="15" customHeight="1">
      <c r="B138" s="389"/>
      <c r="C138" s="344" t="s">
        <v>2763</v>
      </c>
      <c r="D138" s="344"/>
      <c r="E138" s="344"/>
      <c r="F138" s="367" t="s">
        <v>2733</v>
      </c>
      <c r="G138" s="344"/>
      <c r="H138" s="344" t="s">
        <v>2787</v>
      </c>
      <c r="I138" s="344" t="s">
        <v>2765</v>
      </c>
      <c r="J138" s="344"/>
      <c r="K138" s="392"/>
    </row>
    <row r="139" s="1" customFormat="1" ht="15" customHeight="1">
      <c r="B139" s="389"/>
      <c r="C139" s="344" t="s">
        <v>2766</v>
      </c>
      <c r="D139" s="344"/>
      <c r="E139" s="344"/>
      <c r="F139" s="367" t="s">
        <v>2733</v>
      </c>
      <c r="G139" s="344"/>
      <c r="H139" s="344" t="s">
        <v>2788</v>
      </c>
      <c r="I139" s="344" t="s">
        <v>2768</v>
      </c>
      <c r="J139" s="344"/>
      <c r="K139" s="392"/>
    </row>
    <row r="140" s="1" customFormat="1" ht="15" customHeight="1">
      <c r="B140" s="389"/>
      <c r="C140" s="344" t="s">
        <v>2769</v>
      </c>
      <c r="D140" s="344"/>
      <c r="E140" s="344"/>
      <c r="F140" s="367" t="s">
        <v>2733</v>
      </c>
      <c r="G140" s="344"/>
      <c r="H140" s="344" t="s">
        <v>2769</v>
      </c>
      <c r="I140" s="344" t="s">
        <v>2768</v>
      </c>
      <c r="J140" s="344"/>
      <c r="K140" s="392"/>
    </row>
    <row r="141" s="1" customFormat="1" ht="15" customHeight="1">
      <c r="B141" s="389"/>
      <c r="C141" s="344" t="s">
        <v>40</v>
      </c>
      <c r="D141" s="344"/>
      <c r="E141" s="344"/>
      <c r="F141" s="367" t="s">
        <v>2733</v>
      </c>
      <c r="G141" s="344"/>
      <c r="H141" s="344" t="s">
        <v>2789</v>
      </c>
      <c r="I141" s="344" t="s">
        <v>2768</v>
      </c>
      <c r="J141" s="344"/>
      <c r="K141" s="392"/>
    </row>
    <row r="142" s="1" customFormat="1" ht="15" customHeight="1">
      <c r="B142" s="389"/>
      <c r="C142" s="344" t="s">
        <v>2790</v>
      </c>
      <c r="D142" s="344"/>
      <c r="E142" s="344"/>
      <c r="F142" s="367" t="s">
        <v>2733</v>
      </c>
      <c r="G142" s="344"/>
      <c r="H142" s="344" t="s">
        <v>2791</v>
      </c>
      <c r="I142" s="344" t="s">
        <v>2768</v>
      </c>
      <c r="J142" s="344"/>
      <c r="K142" s="392"/>
    </row>
    <row r="143" s="1" customFormat="1" ht="15" customHeight="1">
      <c r="B143" s="393"/>
      <c r="C143" s="394"/>
      <c r="D143" s="394"/>
      <c r="E143" s="394"/>
      <c r="F143" s="394"/>
      <c r="G143" s="394"/>
      <c r="H143" s="394"/>
      <c r="I143" s="394"/>
      <c r="J143" s="394"/>
      <c r="K143" s="395"/>
    </row>
    <row r="144" s="1" customFormat="1" ht="18.75" customHeight="1">
      <c r="B144" s="380"/>
      <c r="C144" s="380"/>
      <c r="D144" s="380"/>
      <c r="E144" s="380"/>
      <c r="F144" s="381"/>
      <c r="G144" s="380"/>
      <c r="H144" s="380"/>
      <c r="I144" s="380"/>
      <c r="J144" s="380"/>
      <c r="K144" s="380"/>
    </row>
    <row r="145" s="1" customFormat="1" ht="18.75" customHeight="1">
      <c r="B145" s="352"/>
      <c r="C145" s="352"/>
      <c r="D145" s="352"/>
      <c r="E145" s="352"/>
      <c r="F145" s="352"/>
      <c r="G145" s="352"/>
      <c r="H145" s="352"/>
      <c r="I145" s="352"/>
      <c r="J145" s="352"/>
      <c r="K145" s="352"/>
    </row>
    <row r="146" s="1" customFormat="1" ht="7.5" customHeight="1">
      <c r="B146" s="353"/>
      <c r="C146" s="354"/>
      <c r="D146" s="354"/>
      <c r="E146" s="354"/>
      <c r="F146" s="354"/>
      <c r="G146" s="354"/>
      <c r="H146" s="354"/>
      <c r="I146" s="354"/>
      <c r="J146" s="354"/>
      <c r="K146" s="355"/>
    </row>
    <row r="147" s="1" customFormat="1" ht="45" customHeight="1">
      <c r="B147" s="356"/>
      <c r="C147" s="357" t="s">
        <v>2792</v>
      </c>
      <c r="D147" s="357"/>
      <c r="E147" s="357"/>
      <c r="F147" s="357"/>
      <c r="G147" s="357"/>
      <c r="H147" s="357"/>
      <c r="I147" s="357"/>
      <c r="J147" s="357"/>
      <c r="K147" s="358"/>
    </row>
    <row r="148" s="1" customFormat="1" ht="17.25" customHeight="1">
      <c r="B148" s="356"/>
      <c r="C148" s="359" t="s">
        <v>2727</v>
      </c>
      <c r="D148" s="359"/>
      <c r="E148" s="359"/>
      <c r="F148" s="359" t="s">
        <v>2728</v>
      </c>
      <c r="G148" s="360"/>
      <c r="H148" s="359" t="s">
        <v>56</v>
      </c>
      <c r="I148" s="359" t="s">
        <v>59</v>
      </c>
      <c r="J148" s="359" t="s">
        <v>2729</v>
      </c>
      <c r="K148" s="358"/>
    </row>
    <row r="149" s="1" customFormat="1" ht="17.25" customHeight="1">
      <c r="B149" s="356"/>
      <c r="C149" s="361" t="s">
        <v>2730</v>
      </c>
      <c r="D149" s="361"/>
      <c r="E149" s="361"/>
      <c r="F149" s="362" t="s">
        <v>2731</v>
      </c>
      <c r="G149" s="363"/>
      <c r="H149" s="361"/>
      <c r="I149" s="361"/>
      <c r="J149" s="361" t="s">
        <v>2732</v>
      </c>
      <c r="K149" s="358"/>
    </row>
    <row r="150" s="1" customFormat="1" ht="5.25" customHeight="1">
      <c r="B150" s="369"/>
      <c r="C150" s="364"/>
      <c r="D150" s="364"/>
      <c r="E150" s="364"/>
      <c r="F150" s="364"/>
      <c r="G150" s="365"/>
      <c r="H150" s="364"/>
      <c r="I150" s="364"/>
      <c r="J150" s="364"/>
      <c r="K150" s="392"/>
    </row>
    <row r="151" s="1" customFormat="1" ht="15" customHeight="1">
      <c r="B151" s="369"/>
      <c r="C151" s="396" t="s">
        <v>2736</v>
      </c>
      <c r="D151" s="344"/>
      <c r="E151" s="344"/>
      <c r="F151" s="397" t="s">
        <v>2733</v>
      </c>
      <c r="G151" s="344"/>
      <c r="H151" s="396" t="s">
        <v>2773</v>
      </c>
      <c r="I151" s="396" t="s">
        <v>2735</v>
      </c>
      <c r="J151" s="396">
        <v>120</v>
      </c>
      <c r="K151" s="392"/>
    </row>
    <row r="152" s="1" customFormat="1" ht="15" customHeight="1">
      <c r="B152" s="369"/>
      <c r="C152" s="396" t="s">
        <v>2782</v>
      </c>
      <c r="D152" s="344"/>
      <c r="E152" s="344"/>
      <c r="F152" s="397" t="s">
        <v>2733</v>
      </c>
      <c r="G152" s="344"/>
      <c r="H152" s="396" t="s">
        <v>2793</v>
      </c>
      <c r="I152" s="396" t="s">
        <v>2735</v>
      </c>
      <c r="J152" s="396" t="s">
        <v>2784</v>
      </c>
      <c r="K152" s="392"/>
    </row>
    <row r="153" s="1" customFormat="1" ht="15" customHeight="1">
      <c r="B153" s="369"/>
      <c r="C153" s="396" t="s">
        <v>90</v>
      </c>
      <c r="D153" s="344"/>
      <c r="E153" s="344"/>
      <c r="F153" s="397" t="s">
        <v>2733</v>
      </c>
      <c r="G153" s="344"/>
      <c r="H153" s="396" t="s">
        <v>2794</v>
      </c>
      <c r="I153" s="396" t="s">
        <v>2735</v>
      </c>
      <c r="J153" s="396" t="s">
        <v>2784</v>
      </c>
      <c r="K153" s="392"/>
    </row>
    <row r="154" s="1" customFormat="1" ht="15" customHeight="1">
      <c r="B154" s="369"/>
      <c r="C154" s="396" t="s">
        <v>2738</v>
      </c>
      <c r="D154" s="344"/>
      <c r="E154" s="344"/>
      <c r="F154" s="397" t="s">
        <v>2739</v>
      </c>
      <c r="G154" s="344"/>
      <c r="H154" s="396" t="s">
        <v>2773</v>
      </c>
      <c r="I154" s="396" t="s">
        <v>2735</v>
      </c>
      <c r="J154" s="396">
        <v>50</v>
      </c>
      <c r="K154" s="392"/>
    </row>
    <row r="155" s="1" customFormat="1" ht="15" customHeight="1">
      <c r="B155" s="369"/>
      <c r="C155" s="396" t="s">
        <v>2741</v>
      </c>
      <c r="D155" s="344"/>
      <c r="E155" s="344"/>
      <c r="F155" s="397" t="s">
        <v>2733</v>
      </c>
      <c r="G155" s="344"/>
      <c r="H155" s="396" t="s">
        <v>2773</v>
      </c>
      <c r="I155" s="396" t="s">
        <v>2743</v>
      </c>
      <c r="J155" s="396"/>
      <c r="K155" s="392"/>
    </row>
    <row r="156" s="1" customFormat="1" ht="15" customHeight="1">
      <c r="B156" s="369"/>
      <c r="C156" s="396" t="s">
        <v>2752</v>
      </c>
      <c r="D156" s="344"/>
      <c r="E156" s="344"/>
      <c r="F156" s="397" t="s">
        <v>2739</v>
      </c>
      <c r="G156" s="344"/>
      <c r="H156" s="396" t="s">
        <v>2773</v>
      </c>
      <c r="I156" s="396" t="s">
        <v>2735</v>
      </c>
      <c r="J156" s="396">
        <v>50</v>
      </c>
      <c r="K156" s="392"/>
    </row>
    <row r="157" s="1" customFormat="1" ht="15" customHeight="1">
      <c r="B157" s="369"/>
      <c r="C157" s="396" t="s">
        <v>2760</v>
      </c>
      <c r="D157" s="344"/>
      <c r="E157" s="344"/>
      <c r="F157" s="397" t="s">
        <v>2739</v>
      </c>
      <c r="G157" s="344"/>
      <c r="H157" s="396" t="s">
        <v>2773</v>
      </c>
      <c r="I157" s="396" t="s">
        <v>2735</v>
      </c>
      <c r="J157" s="396">
        <v>50</v>
      </c>
      <c r="K157" s="392"/>
    </row>
    <row r="158" s="1" customFormat="1" ht="15" customHeight="1">
      <c r="B158" s="369"/>
      <c r="C158" s="396" t="s">
        <v>2758</v>
      </c>
      <c r="D158" s="344"/>
      <c r="E158" s="344"/>
      <c r="F158" s="397" t="s">
        <v>2739</v>
      </c>
      <c r="G158" s="344"/>
      <c r="H158" s="396" t="s">
        <v>2773</v>
      </c>
      <c r="I158" s="396" t="s">
        <v>2735</v>
      </c>
      <c r="J158" s="396">
        <v>50</v>
      </c>
      <c r="K158" s="392"/>
    </row>
    <row r="159" s="1" customFormat="1" ht="15" customHeight="1">
      <c r="B159" s="369"/>
      <c r="C159" s="396" t="s">
        <v>184</v>
      </c>
      <c r="D159" s="344"/>
      <c r="E159" s="344"/>
      <c r="F159" s="397" t="s">
        <v>2733</v>
      </c>
      <c r="G159" s="344"/>
      <c r="H159" s="396" t="s">
        <v>2795</v>
      </c>
      <c r="I159" s="396" t="s">
        <v>2735</v>
      </c>
      <c r="J159" s="396" t="s">
        <v>2796</v>
      </c>
      <c r="K159" s="392"/>
    </row>
    <row r="160" s="1" customFormat="1" ht="15" customHeight="1">
      <c r="B160" s="369"/>
      <c r="C160" s="396" t="s">
        <v>2797</v>
      </c>
      <c r="D160" s="344"/>
      <c r="E160" s="344"/>
      <c r="F160" s="397" t="s">
        <v>2733</v>
      </c>
      <c r="G160" s="344"/>
      <c r="H160" s="396" t="s">
        <v>2798</v>
      </c>
      <c r="I160" s="396" t="s">
        <v>2768</v>
      </c>
      <c r="J160" s="396"/>
      <c r="K160" s="392"/>
    </row>
    <row r="161" s="1" customFormat="1" ht="15" customHeight="1">
      <c r="B161" s="398"/>
      <c r="C161" s="378"/>
      <c r="D161" s="378"/>
      <c r="E161" s="378"/>
      <c r="F161" s="378"/>
      <c r="G161" s="378"/>
      <c r="H161" s="378"/>
      <c r="I161" s="378"/>
      <c r="J161" s="378"/>
      <c r="K161" s="399"/>
    </row>
    <row r="162" s="1" customFormat="1" ht="18.75" customHeight="1">
      <c r="B162" s="380"/>
      <c r="C162" s="390"/>
      <c r="D162" s="390"/>
      <c r="E162" s="390"/>
      <c r="F162" s="400"/>
      <c r="G162" s="390"/>
      <c r="H162" s="390"/>
      <c r="I162" s="390"/>
      <c r="J162" s="390"/>
      <c r="K162" s="380"/>
    </row>
    <row r="163" s="1" customFormat="1" ht="18.75" customHeight="1">
      <c r="B163" s="352"/>
      <c r="C163" s="352"/>
      <c r="D163" s="352"/>
      <c r="E163" s="352"/>
      <c r="F163" s="352"/>
      <c r="G163" s="352"/>
      <c r="H163" s="352"/>
      <c r="I163" s="352"/>
      <c r="J163" s="352"/>
      <c r="K163" s="352"/>
    </row>
    <row r="164" s="1" customFormat="1" ht="7.5" customHeight="1">
      <c r="B164" s="331"/>
      <c r="C164" s="332"/>
      <c r="D164" s="332"/>
      <c r="E164" s="332"/>
      <c r="F164" s="332"/>
      <c r="G164" s="332"/>
      <c r="H164" s="332"/>
      <c r="I164" s="332"/>
      <c r="J164" s="332"/>
      <c r="K164" s="333"/>
    </row>
    <row r="165" s="1" customFormat="1" ht="45" customHeight="1">
      <c r="B165" s="334"/>
      <c r="C165" s="335" t="s">
        <v>2799</v>
      </c>
      <c r="D165" s="335"/>
      <c r="E165" s="335"/>
      <c r="F165" s="335"/>
      <c r="G165" s="335"/>
      <c r="H165" s="335"/>
      <c r="I165" s="335"/>
      <c r="J165" s="335"/>
      <c r="K165" s="336"/>
    </row>
    <row r="166" s="1" customFormat="1" ht="17.25" customHeight="1">
      <c r="B166" s="334"/>
      <c r="C166" s="359" t="s">
        <v>2727</v>
      </c>
      <c r="D166" s="359"/>
      <c r="E166" s="359"/>
      <c r="F166" s="359" t="s">
        <v>2728</v>
      </c>
      <c r="G166" s="401"/>
      <c r="H166" s="402" t="s">
        <v>56</v>
      </c>
      <c r="I166" s="402" t="s">
        <v>59</v>
      </c>
      <c r="J166" s="359" t="s">
        <v>2729</v>
      </c>
      <c r="K166" s="336"/>
    </row>
    <row r="167" s="1" customFormat="1" ht="17.25" customHeight="1">
      <c r="B167" s="337"/>
      <c r="C167" s="361" t="s">
        <v>2730</v>
      </c>
      <c r="D167" s="361"/>
      <c r="E167" s="361"/>
      <c r="F167" s="362" t="s">
        <v>2731</v>
      </c>
      <c r="G167" s="403"/>
      <c r="H167" s="404"/>
      <c r="I167" s="404"/>
      <c r="J167" s="361" t="s">
        <v>2732</v>
      </c>
      <c r="K167" s="339"/>
    </row>
    <row r="168" s="1" customFormat="1" ht="5.25" customHeight="1">
      <c r="B168" s="369"/>
      <c r="C168" s="364"/>
      <c r="D168" s="364"/>
      <c r="E168" s="364"/>
      <c r="F168" s="364"/>
      <c r="G168" s="365"/>
      <c r="H168" s="364"/>
      <c r="I168" s="364"/>
      <c r="J168" s="364"/>
      <c r="K168" s="392"/>
    </row>
    <row r="169" s="1" customFormat="1" ht="15" customHeight="1">
      <c r="B169" s="369"/>
      <c r="C169" s="344" t="s">
        <v>2736</v>
      </c>
      <c r="D169" s="344"/>
      <c r="E169" s="344"/>
      <c r="F169" s="367" t="s">
        <v>2733</v>
      </c>
      <c r="G169" s="344"/>
      <c r="H169" s="344" t="s">
        <v>2773</v>
      </c>
      <c r="I169" s="344" t="s">
        <v>2735</v>
      </c>
      <c r="J169" s="344">
        <v>120</v>
      </c>
      <c r="K169" s="392"/>
    </row>
    <row r="170" s="1" customFormat="1" ht="15" customHeight="1">
      <c r="B170" s="369"/>
      <c r="C170" s="344" t="s">
        <v>2782</v>
      </c>
      <c r="D170" s="344"/>
      <c r="E170" s="344"/>
      <c r="F170" s="367" t="s">
        <v>2733</v>
      </c>
      <c r="G170" s="344"/>
      <c r="H170" s="344" t="s">
        <v>2783</v>
      </c>
      <c r="I170" s="344" t="s">
        <v>2735</v>
      </c>
      <c r="J170" s="344" t="s">
        <v>2784</v>
      </c>
      <c r="K170" s="392"/>
    </row>
    <row r="171" s="1" customFormat="1" ht="15" customHeight="1">
      <c r="B171" s="369"/>
      <c r="C171" s="344" t="s">
        <v>90</v>
      </c>
      <c r="D171" s="344"/>
      <c r="E171" s="344"/>
      <c r="F171" s="367" t="s">
        <v>2733</v>
      </c>
      <c r="G171" s="344"/>
      <c r="H171" s="344" t="s">
        <v>2800</v>
      </c>
      <c r="I171" s="344" t="s">
        <v>2735</v>
      </c>
      <c r="J171" s="344" t="s">
        <v>2784</v>
      </c>
      <c r="K171" s="392"/>
    </row>
    <row r="172" s="1" customFormat="1" ht="15" customHeight="1">
      <c r="B172" s="369"/>
      <c r="C172" s="344" t="s">
        <v>2738</v>
      </c>
      <c r="D172" s="344"/>
      <c r="E172" s="344"/>
      <c r="F172" s="367" t="s">
        <v>2739</v>
      </c>
      <c r="G172" s="344"/>
      <c r="H172" s="344" t="s">
        <v>2800</v>
      </c>
      <c r="I172" s="344" t="s">
        <v>2735</v>
      </c>
      <c r="J172" s="344">
        <v>50</v>
      </c>
      <c r="K172" s="392"/>
    </row>
    <row r="173" s="1" customFormat="1" ht="15" customHeight="1">
      <c r="B173" s="369"/>
      <c r="C173" s="344" t="s">
        <v>2741</v>
      </c>
      <c r="D173" s="344"/>
      <c r="E173" s="344"/>
      <c r="F173" s="367" t="s">
        <v>2733</v>
      </c>
      <c r="G173" s="344"/>
      <c r="H173" s="344" t="s">
        <v>2800</v>
      </c>
      <c r="I173" s="344" t="s">
        <v>2743</v>
      </c>
      <c r="J173" s="344"/>
      <c r="K173" s="392"/>
    </row>
    <row r="174" s="1" customFormat="1" ht="15" customHeight="1">
      <c r="B174" s="369"/>
      <c r="C174" s="344" t="s">
        <v>2752</v>
      </c>
      <c r="D174" s="344"/>
      <c r="E174" s="344"/>
      <c r="F174" s="367" t="s">
        <v>2739</v>
      </c>
      <c r="G174" s="344"/>
      <c r="H174" s="344" t="s">
        <v>2800</v>
      </c>
      <c r="I174" s="344" t="s">
        <v>2735</v>
      </c>
      <c r="J174" s="344">
        <v>50</v>
      </c>
      <c r="K174" s="392"/>
    </row>
    <row r="175" s="1" customFormat="1" ht="15" customHeight="1">
      <c r="B175" s="369"/>
      <c r="C175" s="344" t="s">
        <v>2760</v>
      </c>
      <c r="D175" s="344"/>
      <c r="E175" s="344"/>
      <c r="F175" s="367" t="s">
        <v>2739</v>
      </c>
      <c r="G175" s="344"/>
      <c r="H175" s="344" t="s">
        <v>2800</v>
      </c>
      <c r="I175" s="344" t="s">
        <v>2735</v>
      </c>
      <c r="J175" s="344">
        <v>50</v>
      </c>
      <c r="K175" s="392"/>
    </row>
    <row r="176" s="1" customFormat="1" ht="15" customHeight="1">
      <c r="B176" s="369"/>
      <c r="C176" s="344" t="s">
        <v>2758</v>
      </c>
      <c r="D176" s="344"/>
      <c r="E176" s="344"/>
      <c r="F176" s="367" t="s">
        <v>2739</v>
      </c>
      <c r="G176" s="344"/>
      <c r="H176" s="344" t="s">
        <v>2800</v>
      </c>
      <c r="I176" s="344" t="s">
        <v>2735</v>
      </c>
      <c r="J176" s="344">
        <v>50</v>
      </c>
      <c r="K176" s="392"/>
    </row>
    <row r="177" s="1" customFormat="1" ht="15" customHeight="1">
      <c r="B177" s="369"/>
      <c r="C177" s="344" t="s">
        <v>209</v>
      </c>
      <c r="D177" s="344"/>
      <c r="E177" s="344"/>
      <c r="F177" s="367" t="s">
        <v>2733</v>
      </c>
      <c r="G177" s="344"/>
      <c r="H177" s="344" t="s">
        <v>2801</v>
      </c>
      <c r="I177" s="344" t="s">
        <v>2802</v>
      </c>
      <c r="J177" s="344"/>
      <c r="K177" s="392"/>
    </row>
    <row r="178" s="1" customFormat="1" ht="15" customHeight="1">
      <c r="B178" s="369"/>
      <c r="C178" s="344" t="s">
        <v>59</v>
      </c>
      <c r="D178" s="344"/>
      <c r="E178" s="344"/>
      <c r="F178" s="367" t="s">
        <v>2733</v>
      </c>
      <c r="G178" s="344"/>
      <c r="H178" s="344" t="s">
        <v>2803</v>
      </c>
      <c r="I178" s="344" t="s">
        <v>2804</v>
      </c>
      <c r="J178" s="344">
        <v>1</v>
      </c>
      <c r="K178" s="392"/>
    </row>
    <row r="179" s="1" customFormat="1" ht="15" customHeight="1">
      <c r="B179" s="369"/>
      <c r="C179" s="344" t="s">
        <v>55</v>
      </c>
      <c r="D179" s="344"/>
      <c r="E179" s="344"/>
      <c r="F179" s="367" t="s">
        <v>2733</v>
      </c>
      <c r="G179" s="344"/>
      <c r="H179" s="344" t="s">
        <v>2805</v>
      </c>
      <c r="I179" s="344" t="s">
        <v>2735</v>
      </c>
      <c r="J179" s="344">
        <v>20</v>
      </c>
      <c r="K179" s="392"/>
    </row>
    <row r="180" s="1" customFormat="1" ht="15" customHeight="1">
      <c r="B180" s="369"/>
      <c r="C180" s="344" t="s">
        <v>56</v>
      </c>
      <c r="D180" s="344"/>
      <c r="E180" s="344"/>
      <c r="F180" s="367" t="s">
        <v>2733</v>
      </c>
      <c r="G180" s="344"/>
      <c r="H180" s="344" t="s">
        <v>2806</v>
      </c>
      <c r="I180" s="344" t="s">
        <v>2735</v>
      </c>
      <c r="J180" s="344">
        <v>255</v>
      </c>
      <c r="K180" s="392"/>
    </row>
    <row r="181" s="1" customFormat="1" ht="15" customHeight="1">
      <c r="B181" s="369"/>
      <c r="C181" s="344" t="s">
        <v>210</v>
      </c>
      <c r="D181" s="344"/>
      <c r="E181" s="344"/>
      <c r="F181" s="367" t="s">
        <v>2733</v>
      </c>
      <c r="G181" s="344"/>
      <c r="H181" s="344" t="s">
        <v>2697</v>
      </c>
      <c r="I181" s="344" t="s">
        <v>2735</v>
      </c>
      <c r="J181" s="344">
        <v>10</v>
      </c>
      <c r="K181" s="392"/>
    </row>
    <row r="182" s="1" customFormat="1" ht="15" customHeight="1">
      <c r="B182" s="369"/>
      <c r="C182" s="344" t="s">
        <v>211</v>
      </c>
      <c r="D182" s="344"/>
      <c r="E182" s="344"/>
      <c r="F182" s="367" t="s">
        <v>2733</v>
      </c>
      <c r="G182" s="344"/>
      <c r="H182" s="344" t="s">
        <v>2807</v>
      </c>
      <c r="I182" s="344" t="s">
        <v>2768</v>
      </c>
      <c r="J182" s="344"/>
      <c r="K182" s="392"/>
    </row>
    <row r="183" s="1" customFormat="1" ht="15" customHeight="1">
      <c r="B183" s="369"/>
      <c r="C183" s="344" t="s">
        <v>2808</v>
      </c>
      <c r="D183" s="344"/>
      <c r="E183" s="344"/>
      <c r="F183" s="367" t="s">
        <v>2733</v>
      </c>
      <c r="G183" s="344"/>
      <c r="H183" s="344" t="s">
        <v>2809</v>
      </c>
      <c r="I183" s="344" t="s">
        <v>2768</v>
      </c>
      <c r="J183" s="344"/>
      <c r="K183" s="392"/>
    </row>
    <row r="184" s="1" customFormat="1" ht="15" customHeight="1">
      <c r="B184" s="369"/>
      <c r="C184" s="344" t="s">
        <v>2797</v>
      </c>
      <c r="D184" s="344"/>
      <c r="E184" s="344"/>
      <c r="F184" s="367" t="s">
        <v>2733</v>
      </c>
      <c r="G184" s="344"/>
      <c r="H184" s="344" t="s">
        <v>2810</v>
      </c>
      <c r="I184" s="344" t="s">
        <v>2768</v>
      </c>
      <c r="J184" s="344"/>
      <c r="K184" s="392"/>
    </row>
    <row r="185" s="1" customFormat="1" ht="15" customHeight="1">
      <c r="B185" s="369"/>
      <c r="C185" s="344" t="s">
        <v>213</v>
      </c>
      <c r="D185" s="344"/>
      <c r="E185" s="344"/>
      <c r="F185" s="367" t="s">
        <v>2739</v>
      </c>
      <c r="G185" s="344"/>
      <c r="H185" s="344" t="s">
        <v>2811</v>
      </c>
      <c r="I185" s="344" t="s">
        <v>2735</v>
      </c>
      <c r="J185" s="344">
        <v>50</v>
      </c>
      <c r="K185" s="392"/>
    </row>
    <row r="186" s="1" customFormat="1" ht="15" customHeight="1">
      <c r="B186" s="369"/>
      <c r="C186" s="344" t="s">
        <v>2812</v>
      </c>
      <c r="D186" s="344"/>
      <c r="E186" s="344"/>
      <c r="F186" s="367" t="s">
        <v>2739</v>
      </c>
      <c r="G186" s="344"/>
      <c r="H186" s="344" t="s">
        <v>2813</v>
      </c>
      <c r="I186" s="344" t="s">
        <v>2814</v>
      </c>
      <c r="J186" s="344"/>
      <c r="K186" s="392"/>
    </row>
    <row r="187" s="1" customFormat="1" ht="15" customHeight="1">
      <c r="B187" s="369"/>
      <c r="C187" s="344" t="s">
        <v>2815</v>
      </c>
      <c r="D187" s="344"/>
      <c r="E187" s="344"/>
      <c r="F187" s="367" t="s">
        <v>2739</v>
      </c>
      <c r="G187" s="344"/>
      <c r="H187" s="344" t="s">
        <v>2816</v>
      </c>
      <c r="I187" s="344" t="s">
        <v>2814</v>
      </c>
      <c r="J187" s="344"/>
      <c r="K187" s="392"/>
    </row>
    <row r="188" s="1" customFormat="1" ht="15" customHeight="1">
      <c r="B188" s="369"/>
      <c r="C188" s="344" t="s">
        <v>2817</v>
      </c>
      <c r="D188" s="344"/>
      <c r="E188" s="344"/>
      <c r="F188" s="367" t="s">
        <v>2739</v>
      </c>
      <c r="G188" s="344"/>
      <c r="H188" s="344" t="s">
        <v>2818</v>
      </c>
      <c r="I188" s="344" t="s">
        <v>2814</v>
      </c>
      <c r="J188" s="344"/>
      <c r="K188" s="392"/>
    </row>
    <row r="189" s="1" customFormat="1" ht="15" customHeight="1">
      <c r="B189" s="369"/>
      <c r="C189" s="405" t="s">
        <v>2819</v>
      </c>
      <c r="D189" s="344"/>
      <c r="E189" s="344"/>
      <c r="F189" s="367" t="s">
        <v>2739</v>
      </c>
      <c r="G189" s="344"/>
      <c r="H189" s="344" t="s">
        <v>2820</v>
      </c>
      <c r="I189" s="344" t="s">
        <v>2821</v>
      </c>
      <c r="J189" s="406" t="s">
        <v>2822</v>
      </c>
      <c r="K189" s="392"/>
    </row>
    <row r="190" s="19" customFormat="1" ht="15" customHeight="1">
      <c r="B190" s="407"/>
      <c r="C190" s="408" t="s">
        <v>2823</v>
      </c>
      <c r="D190" s="409"/>
      <c r="E190" s="409"/>
      <c r="F190" s="410" t="s">
        <v>2739</v>
      </c>
      <c r="G190" s="409"/>
      <c r="H190" s="409" t="s">
        <v>2824</v>
      </c>
      <c r="I190" s="409" t="s">
        <v>2821</v>
      </c>
      <c r="J190" s="411" t="s">
        <v>2822</v>
      </c>
      <c r="K190" s="412"/>
    </row>
    <row r="191" s="1" customFormat="1" ht="15" customHeight="1">
      <c r="B191" s="369"/>
      <c r="C191" s="405" t="s">
        <v>44</v>
      </c>
      <c r="D191" s="344"/>
      <c r="E191" s="344"/>
      <c r="F191" s="367" t="s">
        <v>2733</v>
      </c>
      <c r="G191" s="344"/>
      <c r="H191" s="341" t="s">
        <v>2825</v>
      </c>
      <c r="I191" s="344" t="s">
        <v>2826</v>
      </c>
      <c r="J191" s="344"/>
      <c r="K191" s="392"/>
    </row>
    <row r="192" s="1" customFormat="1" ht="15" customHeight="1">
      <c r="B192" s="369"/>
      <c r="C192" s="405" t="s">
        <v>2827</v>
      </c>
      <c r="D192" s="344"/>
      <c r="E192" s="344"/>
      <c r="F192" s="367" t="s">
        <v>2733</v>
      </c>
      <c r="G192" s="344"/>
      <c r="H192" s="344" t="s">
        <v>2828</v>
      </c>
      <c r="I192" s="344" t="s">
        <v>2768</v>
      </c>
      <c r="J192" s="344"/>
      <c r="K192" s="392"/>
    </row>
    <row r="193" s="1" customFormat="1" ht="15" customHeight="1">
      <c r="B193" s="369"/>
      <c r="C193" s="405" t="s">
        <v>2829</v>
      </c>
      <c r="D193" s="344"/>
      <c r="E193" s="344"/>
      <c r="F193" s="367" t="s">
        <v>2733</v>
      </c>
      <c r="G193" s="344"/>
      <c r="H193" s="344" t="s">
        <v>2830</v>
      </c>
      <c r="I193" s="344" t="s">
        <v>2768</v>
      </c>
      <c r="J193" s="344"/>
      <c r="K193" s="392"/>
    </row>
    <row r="194" s="1" customFormat="1" ht="15" customHeight="1">
      <c r="B194" s="369"/>
      <c r="C194" s="405" t="s">
        <v>2831</v>
      </c>
      <c r="D194" s="344"/>
      <c r="E194" s="344"/>
      <c r="F194" s="367" t="s">
        <v>2739</v>
      </c>
      <c r="G194" s="344"/>
      <c r="H194" s="344" t="s">
        <v>2832</v>
      </c>
      <c r="I194" s="344" t="s">
        <v>2768</v>
      </c>
      <c r="J194" s="344"/>
      <c r="K194" s="392"/>
    </row>
    <row r="195" s="1" customFormat="1" ht="15" customHeight="1">
      <c r="B195" s="398"/>
      <c r="C195" s="413"/>
      <c r="D195" s="378"/>
      <c r="E195" s="378"/>
      <c r="F195" s="378"/>
      <c r="G195" s="378"/>
      <c r="H195" s="378"/>
      <c r="I195" s="378"/>
      <c r="J195" s="378"/>
      <c r="K195" s="399"/>
    </row>
    <row r="196" s="1" customFormat="1" ht="18.75" customHeight="1">
      <c r="B196" s="380"/>
      <c r="C196" s="390"/>
      <c r="D196" s="390"/>
      <c r="E196" s="390"/>
      <c r="F196" s="400"/>
      <c r="G196" s="390"/>
      <c r="H196" s="390"/>
      <c r="I196" s="390"/>
      <c r="J196" s="390"/>
      <c r="K196" s="380"/>
    </row>
    <row r="197" s="1" customFormat="1" ht="18.75" customHeight="1">
      <c r="B197" s="380"/>
      <c r="C197" s="390"/>
      <c r="D197" s="390"/>
      <c r="E197" s="390"/>
      <c r="F197" s="400"/>
      <c r="G197" s="390"/>
      <c r="H197" s="390"/>
      <c r="I197" s="390"/>
      <c r="J197" s="390"/>
      <c r="K197" s="380"/>
    </row>
    <row r="198" s="1" customFormat="1" ht="18.75" customHeight="1">
      <c r="B198" s="352"/>
      <c r="C198" s="352"/>
      <c r="D198" s="352"/>
      <c r="E198" s="352"/>
      <c r="F198" s="352"/>
      <c r="G198" s="352"/>
      <c r="H198" s="352"/>
      <c r="I198" s="352"/>
      <c r="J198" s="352"/>
      <c r="K198" s="352"/>
    </row>
    <row r="199" s="1" customFormat="1" ht="13.5">
      <c r="B199" s="331"/>
      <c r="C199" s="332"/>
      <c r="D199" s="332"/>
      <c r="E199" s="332"/>
      <c r="F199" s="332"/>
      <c r="G199" s="332"/>
      <c r="H199" s="332"/>
      <c r="I199" s="332"/>
      <c r="J199" s="332"/>
      <c r="K199" s="333"/>
    </row>
    <row r="200" s="1" customFormat="1" ht="21">
      <c r="B200" s="334"/>
      <c r="C200" s="335" t="s">
        <v>2833</v>
      </c>
      <c r="D200" s="335"/>
      <c r="E200" s="335"/>
      <c r="F200" s="335"/>
      <c r="G200" s="335"/>
      <c r="H200" s="335"/>
      <c r="I200" s="335"/>
      <c r="J200" s="335"/>
      <c r="K200" s="336"/>
    </row>
    <row r="201" s="1" customFormat="1" ht="25.5" customHeight="1">
      <c r="B201" s="334"/>
      <c r="C201" s="414" t="s">
        <v>2834</v>
      </c>
      <c r="D201" s="414"/>
      <c r="E201" s="414"/>
      <c r="F201" s="414" t="s">
        <v>2835</v>
      </c>
      <c r="G201" s="415"/>
      <c r="H201" s="414" t="s">
        <v>2836</v>
      </c>
      <c r="I201" s="414"/>
      <c r="J201" s="414"/>
      <c r="K201" s="336"/>
    </row>
    <row r="202" s="1" customFormat="1" ht="5.25" customHeight="1">
      <c r="B202" s="369"/>
      <c r="C202" s="364"/>
      <c r="D202" s="364"/>
      <c r="E202" s="364"/>
      <c r="F202" s="364"/>
      <c r="G202" s="390"/>
      <c r="H202" s="364"/>
      <c r="I202" s="364"/>
      <c r="J202" s="364"/>
      <c r="K202" s="392"/>
    </row>
    <row r="203" s="1" customFormat="1" ht="15" customHeight="1">
      <c r="B203" s="369"/>
      <c r="C203" s="344" t="s">
        <v>2826</v>
      </c>
      <c r="D203" s="344"/>
      <c r="E203" s="344"/>
      <c r="F203" s="367" t="s">
        <v>45</v>
      </c>
      <c r="G203" s="344"/>
      <c r="H203" s="344" t="s">
        <v>2837</v>
      </c>
      <c r="I203" s="344"/>
      <c r="J203" s="344"/>
      <c r="K203" s="392"/>
    </row>
    <row r="204" s="1" customFormat="1" ht="15" customHeight="1">
      <c r="B204" s="369"/>
      <c r="C204" s="344"/>
      <c r="D204" s="344"/>
      <c r="E204" s="344"/>
      <c r="F204" s="367" t="s">
        <v>46</v>
      </c>
      <c r="G204" s="344"/>
      <c r="H204" s="344" t="s">
        <v>2838</v>
      </c>
      <c r="I204" s="344"/>
      <c r="J204" s="344"/>
      <c r="K204" s="392"/>
    </row>
    <row r="205" s="1" customFormat="1" ht="15" customHeight="1">
      <c r="B205" s="369"/>
      <c r="C205" s="344"/>
      <c r="D205" s="344"/>
      <c r="E205" s="344"/>
      <c r="F205" s="367" t="s">
        <v>49</v>
      </c>
      <c r="G205" s="344"/>
      <c r="H205" s="344" t="s">
        <v>2839</v>
      </c>
      <c r="I205" s="344"/>
      <c r="J205" s="344"/>
      <c r="K205" s="392"/>
    </row>
    <row r="206" s="1" customFormat="1" ht="15" customHeight="1">
      <c r="B206" s="369"/>
      <c r="C206" s="344"/>
      <c r="D206" s="344"/>
      <c r="E206" s="344"/>
      <c r="F206" s="367" t="s">
        <v>47</v>
      </c>
      <c r="G206" s="344"/>
      <c r="H206" s="344" t="s">
        <v>2840</v>
      </c>
      <c r="I206" s="344"/>
      <c r="J206" s="344"/>
      <c r="K206" s="392"/>
    </row>
    <row r="207" s="1" customFormat="1" ht="15" customHeight="1">
      <c r="B207" s="369"/>
      <c r="C207" s="344"/>
      <c r="D207" s="344"/>
      <c r="E207" s="344"/>
      <c r="F207" s="367" t="s">
        <v>48</v>
      </c>
      <c r="G207" s="344"/>
      <c r="H207" s="344" t="s">
        <v>2841</v>
      </c>
      <c r="I207" s="344"/>
      <c r="J207" s="344"/>
      <c r="K207" s="392"/>
    </row>
    <row r="208" s="1" customFormat="1" ht="15" customHeight="1">
      <c r="B208" s="369"/>
      <c r="C208" s="344"/>
      <c r="D208" s="344"/>
      <c r="E208" s="344"/>
      <c r="F208" s="367"/>
      <c r="G208" s="344"/>
      <c r="H208" s="344"/>
      <c r="I208" s="344"/>
      <c r="J208" s="344"/>
      <c r="K208" s="392"/>
    </row>
    <row r="209" s="1" customFormat="1" ht="15" customHeight="1">
      <c r="B209" s="369"/>
      <c r="C209" s="344" t="s">
        <v>2780</v>
      </c>
      <c r="D209" s="344"/>
      <c r="E209" s="344"/>
      <c r="F209" s="367" t="s">
        <v>81</v>
      </c>
      <c r="G209" s="344"/>
      <c r="H209" s="344" t="s">
        <v>2842</v>
      </c>
      <c r="I209" s="344"/>
      <c r="J209" s="344"/>
      <c r="K209" s="392"/>
    </row>
    <row r="210" s="1" customFormat="1" ht="15" customHeight="1">
      <c r="B210" s="369"/>
      <c r="C210" s="344"/>
      <c r="D210" s="344"/>
      <c r="E210" s="344"/>
      <c r="F210" s="367" t="s">
        <v>2679</v>
      </c>
      <c r="G210" s="344"/>
      <c r="H210" s="344" t="s">
        <v>2680</v>
      </c>
      <c r="I210" s="344"/>
      <c r="J210" s="344"/>
      <c r="K210" s="392"/>
    </row>
    <row r="211" s="1" customFormat="1" ht="15" customHeight="1">
      <c r="B211" s="369"/>
      <c r="C211" s="344"/>
      <c r="D211" s="344"/>
      <c r="E211" s="344"/>
      <c r="F211" s="367" t="s">
        <v>2677</v>
      </c>
      <c r="G211" s="344"/>
      <c r="H211" s="344" t="s">
        <v>2843</v>
      </c>
      <c r="I211" s="344"/>
      <c r="J211" s="344"/>
      <c r="K211" s="392"/>
    </row>
    <row r="212" s="1" customFormat="1" ht="15" customHeight="1">
      <c r="B212" s="416"/>
      <c r="C212" s="344"/>
      <c r="D212" s="344"/>
      <c r="E212" s="344"/>
      <c r="F212" s="367" t="s">
        <v>106</v>
      </c>
      <c r="G212" s="405"/>
      <c r="H212" s="396" t="s">
        <v>2681</v>
      </c>
      <c r="I212" s="396"/>
      <c r="J212" s="396"/>
      <c r="K212" s="417"/>
    </row>
    <row r="213" s="1" customFormat="1" ht="15" customHeight="1">
      <c r="B213" s="416"/>
      <c r="C213" s="344"/>
      <c r="D213" s="344"/>
      <c r="E213" s="344"/>
      <c r="F213" s="367" t="s">
        <v>2531</v>
      </c>
      <c r="G213" s="405"/>
      <c r="H213" s="396" t="s">
        <v>1694</v>
      </c>
      <c r="I213" s="396"/>
      <c r="J213" s="396"/>
      <c r="K213" s="417"/>
    </row>
    <row r="214" s="1" customFormat="1" ht="15" customHeight="1">
      <c r="B214" s="416"/>
      <c r="C214" s="344"/>
      <c r="D214" s="344"/>
      <c r="E214" s="344"/>
      <c r="F214" s="367"/>
      <c r="G214" s="405"/>
      <c r="H214" s="396"/>
      <c r="I214" s="396"/>
      <c r="J214" s="396"/>
      <c r="K214" s="417"/>
    </row>
    <row r="215" s="1" customFormat="1" ht="15" customHeight="1">
      <c r="B215" s="416"/>
      <c r="C215" s="344" t="s">
        <v>2804</v>
      </c>
      <c r="D215" s="344"/>
      <c r="E215" s="344"/>
      <c r="F215" s="367">
        <v>1</v>
      </c>
      <c r="G215" s="405"/>
      <c r="H215" s="396" t="s">
        <v>2844</v>
      </c>
      <c r="I215" s="396"/>
      <c r="J215" s="396"/>
      <c r="K215" s="417"/>
    </row>
    <row r="216" s="1" customFormat="1" ht="15" customHeight="1">
      <c r="B216" s="416"/>
      <c r="C216" s="344"/>
      <c r="D216" s="344"/>
      <c r="E216" s="344"/>
      <c r="F216" s="367">
        <v>2</v>
      </c>
      <c r="G216" s="405"/>
      <c r="H216" s="396" t="s">
        <v>2845</v>
      </c>
      <c r="I216" s="396"/>
      <c r="J216" s="396"/>
      <c r="K216" s="417"/>
    </row>
    <row r="217" s="1" customFormat="1" ht="15" customHeight="1">
      <c r="B217" s="416"/>
      <c r="C217" s="344"/>
      <c r="D217" s="344"/>
      <c r="E217" s="344"/>
      <c r="F217" s="367">
        <v>3</v>
      </c>
      <c r="G217" s="405"/>
      <c r="H217" s="396" t="s">
        <v>2846</v>
      </c>
      <c r="I217" s="396"/>
      <c r="J217" s="396"/>
      <c r="K217" s="417"/>
    </row>
    <row r="218" s="1" customFormat="1" ht="15" customHeight="1">
      <c r="B218" s="416"/>
      <c r="C218" s="344"/>
      <c r="D218" s="344"/>
      <c r="E218" s="344"/>
      <c r="F218" s="367">
        <v>4</v>
      </c>
      <c r="G218" s="405"/>
      <c r="H218" s="396" t="s">
        <v>2847</v>
      </c>
      <c r="I218" s="396"/>
      <c r="J218" s="396"/>
      <c r="K218" s="417"/>
    </row>
    <row r="219" s="1" customFormat="1" ht="12.75" customHeight="1">
      <c r="B219" s="418"/>
      <c r="C219" s="419"/>
      <c r="D219" s="419"/>
      <c r="E219" s="419"/>
      <c r="F219" s="419"/>
      <c r="G219" s="419"/>
      <c r="H219" s="419"/>
      <c r="I219" s="419"/>
      <c r="J219" s="419"/>
      <c r="K219" s="420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1" t="s">
        <v>83</v>
      </c>
      <c r="AZ2" s="142" t="s">
        <v>108</v>
      </c>
      <c r="BA2" s="142" t="s">
        <v>108</v>
      </c>
      <c r="BB2" s="142" t="s">
        <v>28</v>
      </c>
      <c r="BC2" s="142" t="s">
        <v>109</v>
      </c>
      <c r="BD2" s="142" t="s">
        <v>84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24"/>
      <c r="AT3" s="21" t="s">
        <v>84</v>
      </c>
      <c r="AZ3" s="142" t="s">
        <v>110</v>
      </c>
      <c r="BA3" s="142" t="s">
        <v>110</v>
      </c>
      <c r="BB3" s="142" t="s">
        <v>28</v>
      </c>
      <c r="BC3" s="142" t="s">
        <v>111</v>
      </c>
      <c r="BD3" s="142" t="s">
        <v>84</v>
      </c>
    </row>
    <row r="4" s="1" customFormat="1" ht="24.96" customHeight="1">
      <c r="B4" s="24"/>
      <c r="D4" s="145" t="s">
        <v>112</v>
      </c>
      <c r="L4" s="24"/>
      <c r="M4" s="146" t="s">
        <v>10</v>
      </c>
      <c r="AT4" s="21" t="s">
        <v>4</v>
      </c>
      <c r="AZ4" s="142" t="s">
        <v>113</v>
      </c>
      <c r="BA4" s="142" t="s">
        <v>113</v>
      </c>
      <c r="BB4" s="142" t="s">
        <v>28</v>
      </c>
      <c r="BC4" s="142" t="s">
        <v>114</v>
      </c>
      <c r="BD4" s="142" t="s">
        <v>84</v>
      </c>
    </row>
    <row r="5" s="1" customFormat="1" ht="6.96" customHeight="1">
      <c r="B5" s="24"/>
      <c r="L5" s="24"/>
      <c r="AZ5" s="142" t="s">
        <v>115</v>
      </c>
      <c r="BA5" s="142" t="s">
        <v>115</v>
      </c>
      <c r="BB5" s="142" t="s">
        <v>28</v>
      </c>
      <c r="BC5" s="142" t="s">
        <v>116</v>
      </c>
      <c r="BD5" s="142" t="s">
        <v>84</v>
      </c>
    </row>
    <row r="6" s="1" customFormat="1" ht="12" customHeight="1">
      <c r="B6" s="24"/>
      <c r="D6" s="147" t="s">
        <v>16</v>
      </c>
      <c r="L6" s="24"/>
      <c r="AZ6" s="142" t="s">
        <v>117</v>
      </c>
      <c r="BA6" s="142" t="s">
        <v>117</v>
      </c>
      <c r="BB6" s="142" t="s">
        <v>28</v>
      </c>
      <c r="BC6" s="142" t="s">
        <v>118</v>
      </c>
      <c r="BD6" s="142" t="s">
        <v>84</v>
      </c>
    </row>
    <row r="7" s="1" customFormat="1" ht="16.5" customHeight="1">
      <c r="B7" s="24"/>
      <c r="E7" s="148" t="str">
        <f>'Rekapitulace stavby'!K6</f>
        <v>Rekonstrukce rozvodů elektro, vody a topení Masarykovo nám. 100/33 a 99/67</v>
      </c>
      <c r="F7" s="147"/>
      <c r="G7" s="147"/>
      <c r="H7" s="147"/>
      <c r="L7" s="24"/>
      <c r="AZ7" s="142" t="s">
        <v>119</v>
      </c>
      <c r="BA7" s="142" t="s">
        <v>119</v>
      </c>
      <c r="BB7" s="142" t="s">
        <v>28</v>
      </c>
      <c r="BC7" s="142" t="s">
        <v>120</v>
      </c>
      <c r="BD7" s="142" t="s">
        <v>84</v>
      </c>
    </row>
    <row r="8" s="2" customFormat="1" ht="12" customHeight="1">
      <c r="A8" s="42"/>
      <c r="B8" s="48"/>
      <c r="C8" s="42"/>
      <c r="D8" s="147" t="s">
        <v>121</v>
      </c>
      <c r="E8" s="42"/>
      <c r="F8" s="42"/>
      <c r="G8" s="42"/>
      <c r="H8" s="42"/>
      <c r="I8" s="42"/>
      <c r="J8" s="42"/>
      <c r="K8" s="42"/>
      <c r="L8" s="149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Z8" s="142" t="s">
        <v>122</v>
      </c>
      <c r="BA8" s="142" t="s">
        <v>122</v>
      </c>
      <c r="BB8" s="142" t="s">
        <v>28</v>
      </c>
      <c r="BC8" s="142" t="s">
        <v>123</v>
      </c>
      <c r="BD8" s="142" t="s">
        <v>84</v>
      </c>
    </row>
    <row r="9" s="2" customFormat="1" ht="16.5" customHeight="1">
      <c r="A9" s="42"/>
      <c r="B9" s="48"/>
      <c r="C9" s="42"/>
      <c r="D9" s="42"/>
      <c r="E9" s="150" t="s">
        <v>124</v>
      </c>
      <c r="F9" s="42"/>
      <c r="G9" s="42"/>
      <c r="H9" s="42"/>
      <c r="I9" s="42"/>
      <c r="J9" s="42"/>
      <c r="K9" s="42"/>
      <c r="L9" s="149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Z9" s="142" t="s">
        <v>125</v>
      </c>
      <c r="BA9" s="142" t="s">
        <v>125</v>
      </c>
      <c r="BB9" s="142" t="s">
        <v>28</v>
      </c>
      <c r="BC9" s="142" t="s">
        <v>126</v>
      </c>
      <c r="BD9" s="142" t="s">
        <v>84</v>
      </c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49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Z10" s="142" t="s">
        <v>127</v>
      </c>
      <c r="BA10" s="142" t="s">
        <v>127</v>
      </c>
      <c r="BB10" s="142" t="s">
        <v>28</v>
      </c>
      <c r="BC10" s="142" t="s">
        <v>128</v>
      </c>
      <c r="BD10" s="142" t="s">
        <v>84</v>
      </c>
    </row>
    <row r="11" s="2" customFormat="1" ht="12" customHeight="1">
      <c r="A11" s="42"/>
      <c r="B11" s="48"/>
      <c r="C11" s="42"/>
      <c r="D11" s="147" t="s">
        <v>18</v>
      </c>
      <c r="E11" s="42"/>
      <c r="F11" s="137" t="s">
        <v>19</v>
      </c>
      <c r="G11" s="42"/>
      <c r="H11" s="42"/>
      <c r="I11" s="147" t="s">
        <v>20</v>
      </c>
      <c r="J11" s="137" t="s">
        <v>28</v>
      </c>
      <c r="K11" s="42"/>
      <c r="L11" s="149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Z11" s="142" t="s">
        <v>129</v>
      </c>
      <c r="BA11" s="142" t="s">
        <v>129</v>
      </c>
      <c r="BB11" s="142" t="s">
        <v>28</v>
      </c>
      <c r="BC11" s="142" t="s">
        <v>130</v>
      </c>
      <c r="BD11" s="142" t="s">
        <v>84</v>
      </c>
    </row>
    <row r="12" s="2" customFormat="1" ht="12" customHeight="1">
      <c r="A12" s="42"/>
      <c r="B12" s="48"/>
      <c r="C12" s="42"/>
      <c r="D12" s="147" t="s">
        <v>22</v>
      </c>
      <c r="E12" s="42"/>
      <c r="F12" s="137" t="s">
        <v>23</v>
      </c>
      <c r="G12" s="42"/>
      <c r="H12" s="42"/>
      <c r="I12" s="147" t="s">
        <v>24</v>
      </c>
      <c r="J12" s="151" t="str">
        <f>'Rekapitulace stavby'!AN8</f>
        <v>7. 11. 2024</v>
      </c>
      <c r="K12" s="42"/>
      <c r="L12" s="149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Z12" s="142" t="s">
        <v>131</v>
      </c>
      <c r="BA12" s="142" t="s">
        <v>131</v>
      </c>
      <c r="BB12" s="142" t="s">
        <v>28</v>
      </c>
      <c r="BC12" s="142" t="s">
        <v>132</v>
      </c>
      <c r="BD12" s="142" t="s">
        <v>84</v>
      </c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49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Z13" s="142" t="s">
        <v>133</v>
      </c>
      <c r="BA13" s="142" t="s">
        <v>133</v>
      </c>
      <c r="BB13" s="142" t="s">
        <v>28</v>
      </c>
      <c r="BC13" s="142" t="s">
        <v>134</v>
      </c>
      <c r="BD13" s="142" t="s">
        <v>84</v>
      </c>
    </row>
    <row r="14" s="2" customFormat="1" ht="12" customHeight="1">
      <c r="A14" s="42"/>
      <c r="B14" s="48"/>
      <c r="C14" s="42"/>
      <c r="D14" s="147" t="s">
        <v>26</v>
      </c>
      <c r="E14" s="42"/>
      <c r="F14" s="42"/>
      <c r="G14" s="42"/>
      <c r="H14" s="42"/>
      <c r="I14" s="147" t="s">
        <v>27</v>
      </c>
      <c r="J14" s="137" t="s">
        <v>28</v>
      </c>
      <c r="K14" s="42"/>
      <c r="L14" s="149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Z14" s="142" t="s">
        <v>135</v>
      </c>
      <c r="BA14" s="142" t="s">
        <v>136</v>
      </c>
      <c r="BB14" s="142" t="s">
        <v>28</v>
      </c>
      <c r="BC14" s="142" t="s">
        <v>137</v>
      </c>
      <c r="BD14" s="142" t="s">
        <v>84</v>
      </c>
    </row>
    <row r="15" s="2" customFormat="1" ht="18" customHeight="1">
      <c r="A15" s="42"/>
      <c r="B15" s="48"/>
      <c r="C15" s="42"/>
      <c r="D15" s="42"/>
      <c r="E15" s="137" t="s">
        <v>29</v>
      </c>
      <c r="F15" s="42"/>
      <c r="G15" s="42"/>
      <c r="H15" s="42"/>
      <c r="I15" s="147" t="s">
        <v>30</v>
      </c>
      <c r="J15" s="137" t="s">
        <v>28</v>
      </c>
      <c r="K15" s="42"/>
      <c r="L15" s="149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Z15" s="142" t="s">
        <v>138</v>
      </c>
      <c r="BA15" s="142" t="s">
        <v>139</v>
      </c>
      <c r="BB15" s="142" t="s">
        <v>28</v>
      </c>
      <c r="BC15" s="142" t="s">
        <v>140</v>
      </c>
      <c r="BD15" s="142" t="s">
        <v>84</v>
      </c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49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Z16" s="142" t="s">
        <v>141</v>
      </c>
      <c r="BA16" s="142" t="s">
        <v>142</v>
      </c>
      <c r="BB16" s="142" t="s">
        <v>28</v>
      </c>
      <c r="BC16" s="142" t="s">
        <v>143</v>
      </c>
      <c r="BD16" s="142" t="s">
        <v>84</v>
      </c>
    </row>
    <row r="17" s="2" customFormat="1" ht="12" customHeight="1">
      <c r="A17" s="42"/>
      <c r="B17" s="48"/>
      <c r="C17" s="42"/>
      <c r="D17" s="147" t="s">
        <v>31</v>
      </c>
      <c r="E17" s="42"/>
      <c r="F17" s="42"/>
      <c r="G17" s="42"/>
      <c r="H17" s="42"/>
      <c r="I17" s="147" t="s">
        <v>27</v>
      </c>
      <c r="J17" s="37" t="str">
        <f>'Rekapitulace stavby'!AN13</f>
        <v>Vyplň údaj</v>
      </c>
      <c r="K17" s="42"/>
      <c r="L17" s="149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Z17" s="142" t="s">
        <v>144</v>
      </c>
      <c r="BA17" s="142" t="s">
        <v>145</v>
      </c>
      <c r="BB17" s="142" t="s">
        <v>28</v>
      </c>
      <c r="BC17" s="142" t="s">
        <v>146</v>
      </c>
      <c r="BD17" s="142" t="s">
        <v>84</v>
      </c>
    </row>
    <row r="18" s="2" customFormat="1" ht="18" customHeight="1">
      <c r="A18" s="42"/>
      <c r="B18" s="48"/>
      <c r="C18" s="42"/>
      <c r="D18" s="42"/>
      <c r="E18" s="37" t="str">
        <f>'Rekapitulace stavby'!E14</f>
        <v>Vyplň údaj</v>
      </c>
      <c r="F18" s="137"/>
      <c r="G18" s="137"/>
      <c r="H18" s="137"/>
      <c r="I18" s="147" t="s">
        <v>30</v>
      </c>
      <c r="J18" s="37" t="str">
        <f>'Rekapitulace stavby'!AN14</f>
        <v>Vyplň údaj</v>
      </c>
      <c r="K18" s="42"/>
      <c r="L18" s="149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Z18" s="142" t="s">
        <v>147</v>
      </c>
      <c r="BA18" s="142" t="s">
        <v>147</v>
      </c>
      <c r="BB18" s="142" t="s">
        <v>28</v>
      </c>
      <c r="BC18" s="142" t="s">
        <v>148</v>
      </c>
      <c r="BD18" s="142" t="s">
        <v>84</v>
      </c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49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Z19" s="142" t="s">
        <v>149</v>
      </c>
      <c r="BA19" s="142" t="s">
        <v>149</v>
      </c>
      <c r="BB19" s="142" t="s">
        <v>28</v>
      </c>
      <c r="BC19" s="142" t="s">
        <v>150</v>
      </c>
      <c r="BD19" s="142" t="s">
        <v>84</v>
      </c>
    </row>
    <row r="20" s="2" customFormat="1" ht="12" customHeight="1">
      <c r="A20" s="42"/>
      <c r="B20" s="48"/>
      <c r="C20" s="42"/>
      <c r="D20" s="147" t="s">
        <v>33</v>
      </c>
      <c r="E20" s="42"/>
      <c r="F20" s="42"/>
      <c r="G20" s="42"/>
      <c r="H20" s="42"/>
      <c r="I20" s="147" t="s">
        <v>27</v>
      </c>
      <c r="J20" s="137" t="s">
        <v>28</v>
      </c>
      <c r="K20" s="42"/>
      <c r="L20" s="149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Z20" s="142" t="s">
        <v>151</v>
      </c>
      <c r="BA20" s="142" t="s">
        <v>152</v>
      </c>
      <c r="BB20" s="142" t="s">
        <v>28</v>
      </c>
      <c r="BC20" s="142" t="s">
        <v>153</v>
      </c>
      <c r="BD20" s="142" t="s">
        <v>84</v>
      </c>
    </row>
    <row r="21" s="2" customFormat="1" ht="18" customHeight="1">
      <c r="A21" s="42"/>
      <c r="B21" s="48"/>
      <c r="C21" s="42"/>
      <c r="D21" s="42"/>
      <c r="E21" s="137" t="s">
        <v>34</v>
      </c>
      <c r="F21" s="42"/>
      <c r="G21" s="42"/>
      <c r="H21" s="42"/>
      <c r="I21" s="147" t="s">
        <v>30</v>
      </c>
      <c r="J21" s="137" t="s">
        <v>28</v>
      </c>
      <c r="K21" s="42"/>
      <c r="L21" s="149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Z21" s="142" t="s">
        <v>154</v>
      </c>
      <c r="BA21" s="142" t="s">
        <v>155</v>
      </c>
      <c r="BB21" s="142" t="s">
        <v>28</v>
      </c>
      <c r="BC21" s="142" t="s">
        <v>109</v>
      </c>
      <c r="BD21" s="142" t="s">
        <v>84</v>
      </c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49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Z22" s="142" t="s">
        <v>156</v>
      </c>
      <c r="BA22" s="142" t="s">
        <v>157</v>
      </c>
      <c r="BB22" s="142" t="s">
        <v>28</v>
      </c>
      <c r="BC22" s="142" t="s">
        <v>158</v>
      </c>
      <c r="BD22" s="142" t="s">
        <v>84</v>
      </c>
    </row>
    <row r="23" s="2" customFormat="1" ht="12" customHeight="1">
      <c r="A23" s="42"/>
      <c r="B23" s="48"/>
      <c r="C23" s="42"/>
      <c r="D23" s="147" t="s">
        <v>36</v>
      </c>
      <c r="E23" s="42"/>
      <c r="F23" s="42"/>
      <c r="G23" s="42"/>
      <c r="H23" s="42"/>
      <c r="I23" s="147" t="s">
        <v>27</v>
      </c>
      <c r="J23" s="137" t="str">
        <f>IF('Rekapitulace stavby'!AN19="","",'Rekapitulace stavby'!AN19)</f>
        <v/>
      </c>
      <c r="K23" s="42"/>
      <c r="L23" s="149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Z23" s="142" t="s">
        <v>159</v>
      </c>
      <c r="BA23" s="142" t="s">
        <v>160</v>
      </c>
      <c r="BB23" s="142" t="s">
        <v>28</v>
      </c>
      <c r="BC23" s="142" t="s">
        <v>161</v>
      </c>
      <c r="BD23" s="142" t="s">
        <v>84</v>
      </c>
    </row>
    <row r="24" s="2" customFormat="1" ht="18" customHeight="1">
      <c r="A24" s="42"/>
      <c r="B24" s="48"/>
      <c r="C24" s="42"/>
      <c r="D24" s="42"/>
      <c r="E24" s="137" t="str">
        <f>IF('Rekapitulace stavby'!E20="","",'Rekapitulace stavby'!E20)</f>
        <v>Eva Dokulilová</v>
      </c>
      <c r="F24" s="42"/>
      <c r="G24" s="42"/>
      <c r="H24" s="42"/>
      <c r="I24" s="147" t="s">
        <v>30</v>
      </c>
      <c r="J24" s="137" t="str">
        <f>IF('Rekapitulace stavby'!AN20="","",'Rekapitulace stavby'!AN20)</f>
        <v/>
      </c>
      <c r="K24" s="42"/>
      <c r="L24" s="149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Z24" s="142" t="s">
        <v>162</v>
      </c>
      <c r="BA24" s="142" t="s">
        <v>163</v>
      </c>
      <c r="BB24" s="142" t="s">
        <v>28</v>
      </c>
      <c r="BC24" s="142" t="s">
        <v>164</v>
      </c>
      <c r="BD24" s="142" t="s">
        <v>84</v>
      </c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49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Z25" s="142" t="s">
        <v>165</v>
      </c>
      <c r="BA25" s="142" t="s">
        <v>165</v>
      </c>
      <c r="BB25" s="142" t="s">
        <v>28</v>
      </c>
      <c r="BC25" s="142" t="s">
        <v>166</v>
      </c>
      <c r="BD25" s="142" t="s">
        <v>84</v>
      </c>
    </row>
    <row r="26" s="2" customFormat="1" ht="12" customHeight="1">
      <c r="A26" s="42"/>
      <c r="B26" s="48"/>
      <c r="C26" s="42"/>
      <c r="D26" s="147" t="s">
        <v>38</v>
      </c>
      <c r="E26" s="42"/>
      <c r="F26" s="42"/>
      <c r="G26" s="42"/>
      <c r="H26" s="42"/>
      <c r="I26" s="42"/>
      <c r="J26" s="42"/>
      <c r="K26" s="42"/>
      <c r="L26" s="149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Z26" s="142" t="s">
        <v>167</v>
      </c>
      <c r="BA26" s="142" t="s">
        <v>167</v>
      </c>
      <c r="BB26" s="142" t="s">
        <v>28</v>
      </c>
      <c r="BC26" s="142" t="s">
        <v>168</v>
      </c>
      <c r="BD26" s="142" t="s">
        <v>84</v>
      </c>
    </row>
    <row r="27" s="8" customFormat="1" ht="155.25" customHeight="1">
      <c r="A27" s="152"/>
      <c r="B27" s="153"/>
      <c r="C27" s="152"/>
      <c r="D27" s="152"/>
      <c r="E27" s="154" t="s">
        <v>169</v>
      </c>
      <c r="F27" s="154"/>
      <c r="G27" s="154"/>
      <c r="H27" s="154"/>
      <c r="I27" s="152"/>
      <c r="J27" s="152"/>
      <c r="K27" s="152"/>
      <c r="L27" s="155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  <c r="AZ27" s="156" t="s">
        <v>170</v>
      </c>
      <c r="BA27" s="156" t="s">
        <v>170</v>
      </c>
      <c r="BB27" s="156" t="s">
        <v>28</v>
      </c>
      <c r="BC27" s="156" t="s">
        <v>171</v>
      </c>
      <c r="BD27" s="156" t="s">
        <v>84</v>
      </c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49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Z28" s="142" t="s">
        <v>172</v>
      </c>
      <c r="BA28" s="142" t="s">
        <v>173</v>
      </c>
      <c r="BB28" s="142" t="s">
        <v>28</v>
      </c>
      <c r="BC28" s="142" t="s">
        <v>174</v>
      </c>
      <c r="BD28" s="142" t="s">
        <v>84</v>
      </c>
    </row>
    <row r="29" s="2" customFormat="1" ht="6.96" customHeight="1">
      <c r="A29" s="42"/>
      <c r="B29" s="48"/>
      <c r="C29" s="42"/>
      <c r="D29" s="157"/>
      <c r="E29" s="157"/>
      <c r="F29" s="157"/>
      <c r="G29" s="157"/>
      <c r="H29" s="157"/>
      <c r="I29" s="157"/>
      <c r="J29" s="157"/>
      <c r="K29" s="157"/>
      <c r="L29" s="149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Z29" s="142" t="s">
        <v>175</v>
      </c>
      <c r="BA29" s="142" t="s">
        <v>175</v>
      </c>
      <c r="BB29" s="142" t="s">
        <v>28</v>
      </c>
      <c r="BC29" s="142" t="s">
        <v>176</v>
      </c>
      <c r="BD29" s="142" t="s">
        <v>84</v>
      </c>
    </row>
    <row r="30" s="2" customFormat="1" ht="25.44" customHeight="1">
      <c r="A30" s="42"/>
      <c r="B30" s="48"/>
      <c r="C30" s="42"/>
      <c r="D30" s="158" t="s">
        <v>40</v>
      </c>
      <c r="E30" s="42"/>
      <c r="F30" s="42"/>
      <c r="G30" s="42"/>
      <c r="H30" s="42"/>
      <c r="I30" s="42"/>
      <c r="J30" s="159">
        <f>ROUND(J100, 2)</f>
        <v>0</v>
      </c>
      <c r="K30" s="42"/>
      <c r="L30" s="149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Z30" s="142" t="s">
        <v>177</v>
      </c>
      <c r="BA30" s="142" t="s">
        <v>178</v>
      </c>
      <c r="BB30" s="142" t="s">
        <v>28</v>
      </c>
      <c r="BC30" s="142" t="s">
        <v>179</v>
      </c>
      <c r="BD30" s="142" t="s">
        <v>84</v>
      </c>
    </row>
    <row r="31" s="2" customFormat="1" ht="6.96" customHeight="1">
      <c r="A31" s="42"/>
      <c r="B31" s="48"/>
      <c r="C31" s="42"/>
      <c r="D31" s="157"/>
      <c r="E31" s="157"/>
      <c r="F31" s="157"/>
      <c r="G31" s="157"/>
      <c r="H31" s="157"/>
      <c r="I31" s="157"/>
      <c r="J31" s="157"/>
      <c r="K31" s="157"/>
      <c r="L31" s="149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Z31" s="142" t="s">
        <v>180</v>
      </c>
      <c r="BA31" s="142" t="s">
        <v>181</v>
      </c>
      <c r="BB31" s="142" t="s">
        <v>28</v>
      </c>
      <c r="BC31" s="142" t="s">
        <v>182</v>
      </c>
      <c r="BD31" s="142" t="s">
        <v>84</v>
      </c>
    </row>
    <row r="32" s="2" customFormat="1" ht="14.4" customHeight="1">
      <c r="A32" s="42"/>
      <c r="B32" s="48"/>
      <c r="C32" s="42"/>
      <c r="D32" s="42"/>
      <c r="E32" s="42"/>
      <c r="F32" s="160" t="s">
        <v>42</v>
      </c>
      <c r="G32" s="42"/>
      <c r="H32" s="42"/>
      <c r="I32" s="160" t="s">
        <v>41</v>
      </c>
      <c r="J32" s="160" t="s">
        <v>43</v>
      </c>
      <c r="K32" s="42"/>
      <c r="L32" s="149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61" t="s">
        <v>44</v>
      </c>
      <c r="E33" s="147" t="s">
        <v>45</v>
      </c>
      <c r="F33" s="162">
        <f>ROUND((SUM(BE100:BE864)),  2)</f>
        <v>0</v>
      </c>
      <c r="G33" s="42"/>
      <c r="H33" s="42"/>
      <c r="I33" s="163">
        <v>0.20999999999999999</v>
      </c>
      <c r="J33" s="162">
        <f>ROUND(((SUM(BE100:BE864))*I33),  2)</f>
        <v>0</v>
      </c>
      <c r="K33" s="42"/>
      <c r="L33" s="149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47" t="s">
        <v>46</v>
      </c>
      <c r="F34" s="162">
        <f>ROUND((SUM(BF100:BF864)),  2)</f>
        <v>0</v>
      </c>
      <c r="G34" s="42"/>
      <c r="H34" s="42"/>
      <c r="I34" s="163">
        <v>0.12</v>
      </c>
      <c r="J34" s="162">
        <f>ROUND(((SUM(BF100:BF864))*I34),  2)</f>
        <v>0</v>
      </c>
      <c r="K34" s="42"/>
      <c r="L34" s="149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47" t="s">
        <v>47</v>
      </c>
      <c r="F35" s="162">
        <f>ROUND((SUM(BG100:BG864)),  2)</f>
        <v>0</v>
      </c>
      <c r="G35" s="42"/>
      <c r="H35" s="42"/>
      <c r="I35" s="163">
        <v>0.20999999999999999</v>
      </c>
      <c r="J35" s="162">
        <f>0</f>
        <v>0</v>
      </c>
      <c r="K35" s="42"/>
      <c r="L35" s="149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47" t="s">
        <v>48</v>
      </c>
      <c r="F36" s="162">
        <f>ROUND((SUM(BH100:BH864)),  2)</f>
        <v>0</v>
      </c>
      <c r="G36" s="42"/>
      <c r="H36" s="42"/>
      <c r="I36" s="163">
        <v>0.12</v>
      </c>
      <c r="J36" s="162">
        <f>0</f>
        <v>0</v>
      </c>
      <c r="K36" s="42"/>
      <c r="L36" s="149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47" t="s">
        <v>49</v>
      </c>
      <c r="F37" s="162">
        <f>ROUND((SUM(BI100:BI864)),  2)</f>
        <v>0</v>
      </c>
      <c r="G37" s="42"/>
      <c r="H37" s="42"/>
      <c r="I37" s="163">
        <v>0</v>
      </c>
      <c r="J37" s="162">
        <f>0</f>
        <v>0</v>
      </c>
      <c r="K37" s="42"/>
      <c r="L37" s="149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49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64"/>
      <c r="D39" s="165" t="s">
        <v>50</v>
      </c>
      <c r="E39" s="166"/>
      <c r="F39" s="166"/>
      <c r="G39" s="167" t="s">
        <v>51</v>
      </c>
      <c r="H39" s="168" t="s">
        <v>52</v>
      </c>
      <c r="I39" s="166"/>
      <c r="J39" s="169">
        <f>SUM(J30:J37)</f>
        <v>0</v>
      </c>
      <c r="K39" s="170"/>
      <c r="L39" s="149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71"/>
      <c r="C40" s="172"/>
      <c r="D40" s="172"/>
      <c r="E40" s="172"/>
      <c r="F40" s="172"/>
      <c r="G40" s="172"/>
      <c r="H40" s="172"/>
      <c r="I40" s="172"/>
      <c r="J40" s="172"/>
      <c r="K40" s="172"/>
      <c r="L40" s="149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73"/>
      <c r="C44" s="174"/>
      <c r="D44" s="174"/>
      <c r="E44" s="174"/>
      <c r="F44" s="174"/>
      <c r="G44" s="174"/>
      <c r="H44" s="174"/>
      <c r="I44" s="174"/>
      <c r="J44" s="174"/>
      <c r="K44" s="174"/>
      <c r="L44" s="149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7" t="s">
        <v>183</v>
      </c>
      <c r="D45" s="44"/>
      <c r="E45" s="44"/>
      <c r="F45" s="44"/>
      <c r="G45" s="44"/>
      <c r="H45" s="44"/>
      <c r="I45" s="44"/>
      <c r="J45" s="44"/>
      <c r="K45" s="44"/>
      <c r="L45" s="149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49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6" t="s">
        <v>16</v>
      </c>
      <c r="D47" s="44"/>
      <c r="E47" s="44"/>
      <c r="F47" s="44"/>
      <c r="G47" s="44"/>
      <c r="H47" s="44"/>
      <c r="I47" s="44"/>
      <c r="J47" s="44"/>
      <c r="K47" s="44"/>
      <c r="L47" s="149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75" t="str">
        <f>E7</f>
        <v>Rekonstrukce rozvodů elektro, vody a topení Masarykovo nám. 100/33 a 99/67</v>
      </c>
      <c r="F48" s="36"/>
      <c r="G48" s="36"/>
      <c r="H48" s="36"/>
      <c r="I48" s="44"/>
      <c r="J48" s="44"/>
      <c r="K48" s="44"/>
      <c r="L48" s="149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6" t="s">
        <v>121</v>
      </c>
      <c r="D49" s="44"/>
      <c r="E49" s="44"/>
      <c r="F49" s="44"/>
      <c r="G49" s="44"/>
      <c r="H49" s="44"/>
      <c r="I49" s="44"/>
      <c r="J49" s="44"/>
      <c r="K49" s="44"/>
      <c r="L49" s="149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ALFA-36901 - D.1.1. a D.1.2. - architektonicko - stavební a stavebně konstrukční řešení</v>
      </c>
      <c r="F50" s="44"/>
      <c r="G50" s="44"/>
      <c r="H50" s="44"/>
      <c r="I50" s="44"/>
      <c r="J50" s="44"/>
      <c r="K50" s="44"/>
      <c r="L50" s="149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49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6" t="s">
        <v>22</v>
      </c>
      <c r="D52" s="44"/>
      <c r="E52" s="44"/>
      <c r="F52" s="31" t="str">
        <f>F12</f>
        <v>Jihlava</v>
      </c>
      <c r="G52" s="44"/>
      <c r="H52" s="44"/>
      <c r="I52" s="36" t="s">
        <v>24</v>
      </c>
      <c r="J52" s="76" t="str">
        <f>IF(J12="","",J12)</f>
        <v>7. 11. 2024</v>
      </c>
      <c r="K52" s="44"/>
      <c r="L52" s="149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49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25.65" customHeight="1">
      <c r="A54" s="42"/>
      <c r="B54" s="43"/>
      <c r="C54" s="36" t="s">
        <v>26</v>
      </c>
      <c r="D54" s="44"/>
      <c r="E54" s="44"/>
      <c r="F54" s="31" t="str">
        <f>E15</f>
        <v>Statutární město Jihlava</v>
      </c>
      <c r="G54" s="44"/>
      <c r="H54" s="44"/>
      <c r="I54" s="36" t="s">
        <v>33</v>
      </c>
      <c r="J54" s="40" t="str">
        <f>E21</f>
        <v>Atelier Alfa, spol. s r.o., Jihlava</v>
      </c>
      <c r="K54" s="44"/>
      <c r="L54" s="149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6" t="s">
        <v>31</v>
      </c>
      <c r="D55" s="44"/>
      <c r="E55" s="44"/>
      <c r="F55" s="31" t="str">
        <f>IF(E18="","",E18)</f>
        <v>Vyplň údaj</v>
      </c>
      <c r="G55" s="44"/>
      <c r="H55" s="44"/>
      <c r="I55" s="36" t="s">
        <v>36</v>
      </c>
      <c r="J55" s="40" t="str">
        <f>E24</f>
        <v>Eva Dokulilová</v>
      </c>
      <c r="K55" s="44"/>
      <c r="L55" s="149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49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76" t="s">
        <v>184</v>
      </c>
      <c r="D57" s="177"/>
      <c r="E57" s="177"/>
      <c r="F57" s="177"/>
      <c r="G57" s="177"/>
      <c r="H57" s="177"/>
      <c r="I57" s="177"/>
      <c r="J57" s="178" t="s">
        <v>185</v>
      </c>
      <c r="K57" s="177"/>
      <c r="L57" s="149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49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79" t="s">
        <v>72</v>
      </c>
      <c r="D59" s="44"/>
      <c r="E59" s="44"/>
      <c r="F59" s="44"/>
      <c r="G59" s="44"/>
      <c r="H59" s="44"/>
      <c r="I59" s="44"/>
      <c r="J59" s="106">
        <f>J100</f>
        <v>0</v>
      </c>
      <c r="K59" s="44"/>
      <c r="L59" s="149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1" t="s">
        <v>186</v>
      </c>
    </row>
    <row r="60" s="9" customFormat="1" ht="24.96" customHeight="1">
      <c r="A60" s="9"/>
      <c r="B60" s="180"/>
      <c r="C60" s="181"/>
      <c r="D60" s="182" t="s">
        <v>187</v>
      </c>
      <c r="E60" s="183"/>
      <c r="F60" s="183"/>
      <c r="G60" s="183"/>
      <c r="H60" s="183"/>
      <c r="I60" s="183"/>
      <c r="J60" s="184">
        <f>J101</f>
        <v>0</v>
      </c>
      <c r="K60" s="181"/>
      <c r="L60" s="18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6"/>
      <c r="C61" s="129"/>
      <c r="D61" s="187" t="s">
        <v>188</v>
      </c>
      <c r="E61" s="188"/>
      <c r="F61" s="188"/>
      <c r="G61" s="188"/>
      <c r="H61" s="188"/>
      <c r="I61" s="188"/>
      <c r="J61" s="189">
        <f>J102</f>
        <v>0</v>
      </c>
      <c r="K61" s="129"/>
      <c r="L61" s="19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6"/>
      <c r="C62" s="129"/>
      <c r="D62" s="187" t="s">
        <v>189</v>
      </c>
      <c r="E62" s="188"/>
      <c r="F62" s="188"/>
      <c r="G62" s="188"/>
      <c r="H62" s="188"/>
      <c r="I62" s="188"/>
      <c r="J62" s="189">
        <f>J155</f>
        <v>0</v>
      </c>
      <c r="K62" s="129"/>
      <c r="L62" s="19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6"/>
      <c r="C63" s="129"/>
      <c r="D63" s="187" t="s">
        <v>190</v>
      </c>
      <c r="E63" s="188"/>
      <c r="F63" s="188"/>
      <c r="G63" s="188"/>
      <c r="H63" s="188"/>
      <c r="I63" s="188"/>
      <c r="J63" s="189">
        <f>J172</f>
        <v>0</v>
      </c>
      <c r="K63" s="129"/>
      <c r="L63" s="19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6"/>
      <c r="C64" s="129"/>
      <c r="D64" s="187" t="s">
        <v>191</v>
      </c>
      <c r="E64" s="188"/>
      <c r="F64" s="188"/>
      <c r="G64" s="188"/>
      <c r="H64" s="188"/>
      <c r="I64" s="188"/>
      <c r="J64" s="189">
        <f>J270</f>
        <v>0</v>
      </c>
      <c r="K64" s="129"/>
      <c r="L64" s="19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86"/>
      <c r="C65" s="129"/>
      <c r="D65" s="187" t="s">
        <v>192</v>
      </c>
      <c r="E65" s="188"/>
      <c r="F65" s="188"/>
      <c r="G65" s="188"/>
      <c r="H65" s="188"/>
      <c r="I65" s="188"/>
      <c r="J65" s="189">
        <f>J271</f>
        <v>0</v>
      </c>
      <c r="K65" s="129"/>
      <c r="L65" s="19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86"/>
      <c r="C66" s="129"/>
      <c r="D66" s="187" t="s">
        <v>193</v>
      </c>
      <c r="E66" s="188"/>
      <c r="F66" s="188"/>
      <c r="G66" s="188"/>
      <c r="H66" s="188"/>
      <c r="I66" s="188"/>
      <c r="J66" s="189">
        <f>J284</f>
        <v>0</v>
      </c>
      <c r="K66" s="129"/>
      <c r="L66" s="19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6"/>
      <c r="C67" s="129"/>
      <c r="D67" s="187" t="s">
        <v>194</v>
      </c>
      <c r="E67" s="188"/>
      <c r="F67" s="188"/>
      <c r="G67" s="188"/>
      <c r="H67" s="188"/>
      <c r="I67" s="188"/>
      <c r="J67" s="189">
        <f>J309</f>
        <v>0</v>
      </c>
      <c r="K67" s="129"/>
      <c r="L67" s="19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6"/>
      <c r="C68" s="129"/>
      <c r="D68" s="187" t="s">
        <v>195</v>
      </c>
      <c r="E68" s="188"/>
      <c r="F68" s="188"/>
      <c r="G68" s="188"/>
      <c r="H68" s="188"/>
      <c r="I68" s="188"/>
      <c r="J68" s="189">
        <f>J453</f>
        <v>0</v>
      </c>
      <c r="K68" s="129"/>
      <c r="L68" s="19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6"/>
      <c r="C69" s="129"/>
      <c r="D69" s="187" t="s">
        <v>196</v>
      </c>
      <c r="E69" s="188"/>
      <c r="F69" s="188"/>
      <c r="G69" s="188"/>
      <c r="H69" s="188"/>
      <c r="I69" s="188"/>
      <c r="J69" s="189">
        <f>J463</f>
        <v>0</v>
      </c>
      <c r="K69" s="129"/>
      <c r="L69" s="19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80"/>
      <c r="C70" s="181"/>
      <c r="D70" s="182" t="s">
        <v>197</v>
      </c>
      <c r="E70" s="183"/>
      <c r="F70" s="183"/>
      <c r="G70" s="183"/>
      <c r="H70" s="183"/>
      <c r="I70" s="183"/>
      <c r="J70" s="184">
        <f>J466</f>
        <v>0</v>
      </c>
      <c r="K70" s="181"/>
      <c r="L70" s="185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6"/>
      <c r="C71" s="129"/>
      <c r="D71" s="187" t="s">
        <v>198</v>
      </c>
      <c r="E71" s="188"/>
      <c r="F71" s="188"/>
      <c r="G71" s="188"/>
      <c r="H71" s="188"/>
      <c r="I71" s="188"/>
      <c r="J71" s="189">
        <f>J467</f>
        <v>0</v>
      </c>
      <c r="K71" s="129"/>
      <c r="L71" s="19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6"/>
      <c r="C72" s="129"/>
      <c r="D72" s="187" t="s">
        <v>199</v>
      </c>
      <c r="E72" s="188"/>
      <c r="F72" s="188"/>
      <c r="G72" s="188"/>
      <c r="H72" s="188"/>
      <c r="I72" s="188"/>
      <c r="J72" s="189">
        <f>J486</f>
        <v>0</v>
      </c>
      <c r="K72" s="129"/>
      <c r="L72" s="19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6"/>
      <c r="C73" s="129"/>
      <c r="D73" s="187" t="s">
        <v>200</v>
      </c>
      <c r="E73" s="188"/>
      <c r="F73" s="188"/>
      <c r="G73" s="188"/>
      <c r="H73" s="188"/>
      <c r="I73" s="188"/>
      <c r="J73" s="189">
        <f>J496</f>
        <v>0</v>
      </c>
      <c r="K73" s="129"/>
      <c r="L73" s="19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6"/>
      <c r="C74" s="129"/>
      <c r="D74" s="187" t="s">
        <v>201</v>
      </c>
      <c r="E74" s="188"/>
      <c r="F74" s="188"/>
      <c r="G74" s="188"/>
      <c r="H74" s="188"/>
      <c r="I74" s="188"/>
      <c r="J74" s="189">
        <f>J521</f>
        <v>0</v>
      </c>
      <c r="K74" s="129"/>
      <c r="L74" s="19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6"/>
      <c r="C75" s="129"/>
      <c r="D75" s="187" t="s">
        <v>202</v>
      </c>
      <c r="E75" s="188"/>
      <c r="F75" s="188"/>
      <c r="G75" s="188"/>
      <c r="H75" s="188"/>
      <c r="I75" s="188"/>
      <c r="J75" s="189">
        <f>J555</f>
        <v>0</v>
      </c>
      <c r="K75" s="129"/>
      <c r="L75" s="19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6"/>
      <c r="C76" s="129"/>
      <c r="D76" s="187" t="s">
        <v>203</v>
      </c>
      <c r="E76" s="188"/>
      <c r="F76" s="188"/>
      <c r="G76" s="188"/>
      <c r="H76" s="188"/>
      <c r="I76" s="188"/>
      <c r="J76" s="189">
        <f>J654</f>
        <v>0</v>
      </c>
      <c r="K76" s="129"/>
      <c r="L76" s="19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6"/>
      <c r="C77" s="129"/>
      <c r="D77" s="187" t="s">
        <v>204</v>
      </c>
      <c r="E77" s="188"/>
      <c r="F77" s="188"/>
      <c r="G77" s="188"/>
      <c r="H77" s="188"/>
      <c r="I77" s="188"/>
      <c r="J77" s="189">
        <f>J722</f>
        <v>0</v>
      </c>
      <c r="K77" s="129"/>
      <c r="L77" s="19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6"/>
      <c r="C78" s="129"/>
      <c r="D78" s="187" t="s">
        <v>205</v>
      </c>
      <c r="E78" s="188"/>
      <c r="F78" s="188"/>
      <c r="G78" s="188"/>
      <c r="H78" s="188"/>
      <c r="I78" s="188"/>
      <c r="J78" s="189">
        <f>J729</f>
        <v>0</v>
      </c>
      <c r="K78" s="129"/>
      <c r="L78" s="19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6"/>
      <c r="C79" s="129"/>
      <c r="D79" s="187" t="s">
        <v>206</v>
      </c>
      <c r="E79" s="188"/>
      <c r="F79" s="188"/>
      <c r="G79" s="188"/>
      <c r="H79" s="188"/>
      <c r="I79" s="188"/>
      <c r="J79" s="189">
        <f>J821</f>
        <v>0</v>
      </c>
      <c r="K79" s="129"/>
      <c r="L79" s="19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6"/>
      <c r="C80" s="129"/>
      <c r="D80" s="187" t="s">
        <v>207</v>
      </c>
      <c r="E80" s="188"/>
      <c r="F80" s="188"/>
      <c r="G80" s="188"/>
      <c r="H80" s="188"/>
      <c r="I80" s="188"/>
      <c r="J80" s="189">
        <f>J851</f>
        <v>0</v>
      </c>
      <c r="K80" s="129"/>
      <c r="L80" s="19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2" customFormat="1" ht="21.84" customHeight="1">
      <c r="A81" s="42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149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6.96" customHeight="1">
      <c r="A82" s="42"/>
      <c r="B82" s="63"/>
      <c r="C82" s="64"/>
      <c r="D82" s="64"/>
      <c r="E82" s="64"/>
      <c r="F82" s="64"/>
      <c r="G82" s="64"/>
      <c r="H82" s="64"/>
      <c r="I82" s="64"/>
      <c r="J82" s="64"/>
      <c r="K82" s="64"/>
      <c r="L82" s="149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6" s="2" customFormat="1" ht="6.96" customHeight="1">
      <c r="A86" s="42"/>
      <c r="B86" s="65"/>
      <c r="C86" s="66"/>
      <c r="D86" s="66"/>
      <c r="E86" s="66"/>
      <c r="F86" s="66"/>
      <c r="G86" s="66"/>
      <c r="H86" s="66"/>
      <c r="I86" s="66"/>
      <c r="J86" s="66"/>
      <c r="K86" s="66"/>
      <c r="L86" s="149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</row>
    <row r="87" s="2" customFormat="1" ht="24.96" customHeight="1">
      <c r="A87" s="42"/>
      <c r="B87" s="43"/>
      <c r="C87" s="27" t="s">
        <v>208</v>
      </c>
      <c r="D87" s="44"/>
      <c r="E87" s="44"/>
      <c r="F87" s="44"/>
      <c r="G87" s="44"/>
      <c r="H87" s="44"/>
      <c r="I87" s="44"/>
      <c r="J87" s="44"/>
      <c r="K87" s="44"/>
      <c r="L87" s="149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</row>
    <row r="88" s="2" customFormat="1" ht="6.96" customHeight="1">
      <c r="A88" s="42"/>
      <c r="B88" s="43"/>
      <c r="C88" s="44"/>
      <c r="D88" s="44"/>
      <c r="E88" s="44"/>
      <c r="F88" s="44"/>
      <c r="G88" s="44"/>
      <c r="H88" s="44"/>
      <c r="I88" s="44"/>
      <c r="J88" s="44"/>
      <c r="K88" s="44"/>
      <c r="L88" s="149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</row>
    <row r="89" s="2" customFormat="1" ht="12" customHeight="1">
      <c r="A89" s="42"/>
      <c r="B89" s="43"/>
      <c r="C89" s="36" t="s">
        <v>16</v>
      </c>
      <c r="D89" s="44"/>
      <c r="E89" s="44"/>
      <c r="F89" s="44"/>
      <c r="G89" s="44"/>
      <c r="H89" s="44"/>
      <c r="I89" s="44"/>
      <c r="J89" s="44"/>
      <c r="K89" s="44"/>
      <c r="L89" s="149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</row>
    <row r="90" s="2" customFormat="1" ht="16.5" customHeight="1">
      <c r="A90" s="42"/>
      <c r="B90" s="43"/>
      <c r="C90" s="44"/>
      <c r="D90" s="44"/>
      <c r="E90" s="175" t="str">
        <f>E7</f>
        <v>Rekonstrukce rozvodů elektro, vody a topení Masarykovo nám. 100/33 a 99/67</v>
      </c>
      <c r="F90" s="36"/>
      <c r="G90" s="36"/>
      <c r="H90" s="36"/>
      <c r="I90" s="44"/>
      <c r="J90" s="44"/>
      <c r="K90" s="44"/>
      <c r="L90" s="149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</row>
    <row r="91" s="2" customFormat="1" ht="12" customHeight="1">
      <c r="A91" s="42"/>
      <c r="B91" s="43"/>
      <c r="C91" s="36" t="s">
        <v>121</v>
      </c>
      <c r="D91" s="44"/>
      <c r="E91" s="44"/>
      <c r="F91" s="44"/>
      <c r="G91" s="44"/>
      <c r="H91" s="44"/>
      <c r="I91" s="44"/>
      <c r="J91" s="44"/>
      <c r="K91" s="44"/>
      <c r="L91" s="149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</row>
    <row r="92" s="2" customFormat="1" ht="16.5" customHeight="1">
      <c r="A92" s="42"/>
      <c r="B92" s="43"/>
      <c r="C92" s="44"/>
      <c r="D92" s="44"/>
      <c r="E92" s="73" t="str">
        <f>E9</f>
        <v>ALFA-36901 - D.1.1. a D.1.2. - architektonicko - stavební a stavebně konstrukční řešení</v>
      </c>
      <c r="F92" s="44"/>
      <c r="G92" s="44"/>
      <c r="H92" s="44"/>
      <c r="I92" s="44"/>
      <c r="J92" s="44"/>
      <c r="K92" s="44"/>
      <c r="L92" s="149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</row>
    <row r="93" s="2" customFormat="1" ht="6.96" customHeight="1">
      <c r="A93" s="42"/>
      <c r="B93" s="43"/>
      <c r="C93" s="44"/>
      <c r="D93" s="44"/>
      <c r="E93" s="44"/>
      <c r="F93" s="44"/>
      <c r="G93" s="44"/>
      <c r="H93" s="44"/>
      <c r="I93" s="44"/>
      <c r="J93" s="44"/>
      <c r="K93" s="44"/>
      <c r="L93" s="149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</row>
    <row r="94" s="2" customFormat="1" ht="12" customHeight="1">
      <c r="A94" s="42"/>
      <c r="B94" s="43"/>
      <c r="C94" s="36" t="s">
        <v>22</v>
      </c>
      <c r="D94" s="44"/>
      <c r="E94" s="44"/>
      <c r="F94" s="31" t="str">
        <f>F12</f>
        <v>Jihlava</v>
      </c>
      <c r="G94" s="44"/>
      <c r="H94" s="44"/>
      <c r="I94" s="36" t="s">
        <v>24</v>
      </c>
      <c r="J94" s="76" t="str">
        <f>IF(J12="","",J12)</f>
        <v>7. 11. 2024</v>
      </c>
      <c r="K94" s="44"/>
      <c r="L94" s="149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</row>
    <row r="95" s="2" customFormat="1" ht="6.96" customHeight="1">
      <c r="A95" s="42"/>
      <c r="B95" s="43"/>
      <c r="C95" s="44"/>
      <c r="D95" s="44"/>
      <c r="E95" s="44"/>
      <c r="F95" s="44"/>
      <c r="G95" s="44"/>
      <c r="H95" s="44"/>
      <c r="I95" s="44"/>
      <c r="J95" s="44"/>
      <c r="K95" s="44"/>
      <c r="L95" s="149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</row>
    <row r="96" s="2" customFormat="1" ht="25.65" customHeight="1">
      <c r="A96" s="42"/>
      <c r="B96" s="43"/>
      <c r="C96" s="36" t="s">
        <v>26</v>
      </c>
      <c r="D96" s="44"/>
      <c r="E96" s="44"/>
      <c r="F96" s="31" t="str">
        <f>E15</f>
        <v>Statutární město Jihlava</v>
      </c>
      <c r="G96" s="44"/>
      <c r="H96" s="44"/>
      <c r="I96" s="36" t="s">
        <v>33</v>
      </c>
      <c r="J96" s="40" t="str">
        <f>E21</f>
        <v>Atelier Alfa, spol. s r.o., Jihlava</v>
      </c>
      <c r="K96" s="44"/>
      <c r="L96" s="149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</row>
    <row r="97" s="2" customFormat="1" ht="15.15" customHeight="1">
      <c r="A97" s="42"/>
      <c r="B97" s="43"/>
      <c r="C97" s="36" t="s">
        <v>31</v>
      </c>
      <c r="D97" s="44"/>
      <c r="E97" s="44"/>
      <c r="F97" s="31" t="str">
        <f>IF(E18="","",E18)</f>
        <v>Vyplň údaj</v>
      </c>
      <c r="G97" s="44"/>
      <c r="H97" s="44"/>
      <c r="I97" s="36" t="s">
        <v>36</v>
      </c>
      <c r="J97" s="40" t="str">
        <f>E24</f>
        <v>Eva Dokulilová</v>
      </c>
      <c r="K97" s="44"/>
      <c r="L97" s="149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</row>
    <row r="98" s="2" customFormat="1" ht="10.32" customHeight="1">
      <c r="A98" s="42"/>
      <c r="B98" s="43"/>
      <c r="C98" s="44"/>
      <c r="D98" s="44"/>
      <c r="E98" s="44"/>
      <c r="F98" s="44"/>
      <c r="G98" s="44"/>
      <c r="H98" s="44"/>
      <c r="I98" s="44"/>
      <c r="J98" s="44"/>
      <c r="K98" s="44"/>
      <c r="L98" s="149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</row>
    <row r="99" s="11" customFormat="1" ht="29.28" customHeight="1">
      <c r="A99" s="191"/>
      <c r="B99" s="192"/>
      <c r="C99" s="193" t="s">
        <v>209</v>
      </c>
      <c r="D99" s="194" t="s">
        <v>59</v>
      </c>
      <c r="E99" s="194" t="s">
        <v>55</v>
      </c>
      <c r="F99" s="194" t="s">
        <v>56</v>
      </c>
      <c r="G99" s="194" t="s">
        <v>210</v>
      </c>
      <c r="H99" s="194" t="s">
        <v>211</v>
      </c>
      <c r="I99" s="194" t="s">
        <v>212</v>
      </c>
      <c r="J99" s="194" t="s">
        <v>185</v>
      </c>
      <c r="K99" s="195" t="s">
        <v>213</v>
      </c>
      <c r="L99" s="196"/>
      <c r="M99" s="96" t="s">
        <v>28</v>
      </c>
      <c r="N99" s="97" t="s">
        <v>44</v>
      </c>
      <c r="O99" s="97" t="s">
        <v>214</v>
      </c>
      <c r="P99" s="97" t="s">
        <v>215</v>
      </c>
      <c r="Q99" s="97" t="s">
        <v>216</v>
      </c>
      <c r="R99" s="97" t="s">
        <v>217</v>
      </c>
      <c r="S99" s="97" t="s">
        <v>218</v>
      </c>
      <c r="T99" s="98" t="s">
        <v>219</v>
      </c>
      <c r="U99" s="191"/>
      <c r="V99" s="191"/>
      <c r="W99" s="191"/>
      <c r="X99" s="191"/>
      <c r="Y99" s="191"/>
      <c r="Z99" s="191"/>
      <c r="AA99" s="191"/>
      <c r="AB99" s="191"/>
      <c r="AC99" s="191"/>
      <c r="AD99" s="191"/>
      <c r="AE99" s="191"/>
    </row>
    <row r="100" s="2" customFormat="1" ht="22.8" customHeight="1">
      <c r="A100" s="42"/>
      <c r="B100" s="43"/>
      <c r="C100" s="103" t="s">
        <v>220</v>
      </c>
      <c r="D100" s="44"/>
      <c r="E100" s="44"/>
      <c r="F100" s="44"/>
      <c r="G100" s="44"/>
      <c r="H100" s="44"/>
      <c r="I100" s="44"/>
      <c r="J100" s="197">
        <f>BK100</f>
        <v>0</v>
      </c>
      <c r="K100" s="44"/>
      <c r="L100" s="48"/>
      <c r="M100" s="99"/>
      <c r="N100" s="198"/>
      <c r="O100" s="100"/>
      <c r="P100" s="199">
        <f>P101+P466</f>
        <v>0</v>
      </c>
      <c r="Q100" s="100"/>
      <c r="R100" s="199">
        <f>R101+R466</f>
        <v>109.25471525999998</v>
      </c>
      <c r="S100" s="100"/>
      <c r="T100" s="200">
        <f>T101+T466</f>
        <v>83.828927040000011</v>
      </c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T100" s="21" t="s">
        <v>73</v>
      </c>
      <c r="AU100" s="21" t="s">
        <v>186</v>
      </c>
      <c r="BK100" s="201">
        <f>BK101+BK466</f>
        <v>0</v>
      </c>
    </row>
    <row r="101" s="12" customFormat="1" ht="25.92" customHeight="1">
      <c r="A101" s="12"/>
      <c r="B101" s="202"/>
      <c r="C101" s="203"/>
      <c r="D101" s="204" t="s">
        <v>73</v>
      </c>
      <c r="E101" s="205" t="s">
        <v>221</v>
      </c>
      <c r="F101" s="205" t="s">
        <v>222</v>
      </c>
      <c r="G101" s="203"/>
      <c r="H101" s="203"/>
      <c r="I101" s="206"/>
      <c r="J101" s="207">
        <f>BK101</f>
        <v>0</v>
      </c>
      <c r="K101" s="203"/>
      <c r="L101" s="208"/>
      <c r="M101" s="209"/>
      <c r="N101" s="210"/>
      <c r="O101" s="210"/>
      <c r="P101" s="211">
        <f>P102+P155+P172+P270+P309+P453+P463</f>
        <v>0</v>
      </c>
      <c r="Q101" s="210"/>
      <c r="R101" s="211">
        <f>R102+R155+R172+R270+R309+R453+R463</f>
        <v>94.800170279999989</v>
      </c>
      <c r="S101" s="210"/>
      <c r="T101" s="212">
        <f>T102+T155+T172+T270+T309+T453+T463</f>
        <v>82.738501940000006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3" t="s">
        <v>82</v>
      </c>
      <c r="AT101" s="214" t="s">
        <v>73</v>
      </c>
      <c r="AU101" s="214" t="s">
        <v>74</v>
      </c>
      <c r="AY101" s="213" t="s">
        <v>223</v>
      </c>
      <c r="BK101" s="215">
        <f>BK102+BK155+BK172+BK270+BK309+BK453+BK463</f>
        <v>0</v>
      </c>
    </row>
    <row r="102" s="12" customFormat="1" ht="22.8" customHeight="1">
      <c r="A102" s="12"/>
      <c r="B102" s="202"/>
      <c r="C102" s="203"/>
      <c r="D102" s="204" t="s">
        <v>73</v>
      </c>
      <c r="E102" s="216" t="s">
        <v>224</v>
      </c>
      <c r="F102" s="216" t="s">
        <v>225</v>
      </c>
      <c r="G102" s="203"/>
      <c r="H102" s="203"/>
      <c r="I102" s="206"/>
      <c r="J102" s="217">
        <f>BK102</f>
        <v>0</v>
      </c>
      <c r="K102" s="203"/>
      <c r="L102" s="208"/>
      <c r="M102" s="209"/>
      <c r="N102" s="210"/>
      <c r="O102" s="210"/>
      <c r="P102" s="211">
        <f>SUM(P103:P154)</f>
        <v>0</v>
      </c>
      <c r="Q102" s="210"/>
      <c r="R102" s="211">
        <f>SUM(R103:R154)</f>
        <v>2.7052294500000005</v>
      </c>
      <c r="S102" s="210"/>
      <c r="T102" s="212">
        <f>SUM(T103:T154)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13" t="s">
        <v>82</v>
      </c>
      <c r="AT102" s="214" t="s">
        <v>73</v>
      </c>
      <c r="AU102" s="214" t="s">
        <v>82</v>
      </c>
      <c r="AY102" s="213" t="s">
        <v>223</v>
      </c>
      <c r="BK102" s="215">
        <f>SUM(BK103:BK154)</f>
        <v>0</v>
      </c>
    </row>
    <row r="103" s="2" customFormat="1" ht="24.15" customHeight="1">
      <c r="A103" s="42"/>
      <c r="B103" s="43"/>
      <c r="C103" s="218" t="s">
        <v>82</v>
      </c>
      <c r="D103" s="218" t="s">
        <v>226</v>
      </c>
      <c r="E103" s="219" t="s">
        <v>227</v>
      </c>
      <c r="F103" s="220" t="s">
        <v>228</v>
      </c>
      <c r="G103" s="221" t="s">
        <v>229</v>
      </c>
      <c r="H103" s="222">
        <v>1.3500000000000001</v>
      </c>
      <c r="I103" s="223"/>
      <c r="J103" s="224">
        <f>ROUND(I103*H103,2)</f>
        <v>0</v>
      </c>
      <c r="K103" s="220" t="s">
        <v>230</v>
      </c>
      <c r="L103" s="48"/>
      <c r="M103" s="225" t="s">
        <v>28</v>
      </c>
      <c r="N103" s="226" t="s">
        <v>45</v>
      </c>
      <c r="O103" s="88"/>
      <c r="P103" s="227">
        <f>O103*H103</f>
        <v>0</v>
      </c>
      <c r="Q103" s="227">
        <v>0.18206</v>
      </c>
      <c r="R103" s="227">
        <f>Q103*H103</f>
        <v>0.24578100000000003</v>
      </c>
      <c r="S103" s="227">
        <v>0</v>
      </c>
      <c r="T103" s="228">
        <f>S103*H103</f>
        <v>0</v>
      </c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R103" s="229" t="s">
        <v>231</v>
      </c>
      <c r="AT103" s="229" t="s">
        <v>226</v>
      </c>
      <c r="AU103" s="229" t="s">
        <v>84</v>
      </c>
      <c r="AY103" s="21" t="s">
        <v>223</v>
      </c>
      <c r="BE103" s="230">
        <f>IF(N103="základní",J103,0)</f>
        <v>0</v>
      </c>
      <c r="BF103" s="230">
        <f>IF(N103="snížená",J103,0)</f>
        <v>0</v>
      </c>
      <c r="BG103" s="230">
        <f>IF(N103="zákl. přenesená",J103,0)</f>
        <v>0</v>
      </c>
      <c r="BH103" s="230">
        <f>IF(N103="sníž. přenesená",J103,0)</f>
        <v>0</v>
      </c>
      <c r="BI103" s="230">
        <f>IF(N103="nulová",J103,0)</f>
        <v>0</v>
      </c>
      <c r="BJ103" s="21" t="s">
        <v>82</v>
      </c>
      <c r="BK103" s="230">
        <f>ROUND(I103*H103,2)</f>
        <v>0</v>
      </c>
      <c r="BL103" s="21" t="s">
        <v>231</v>
      </c>
      <c r="BM103" s="229" t="s">
        <v>232</v>
      </c>
    </row>
    <row r="104" s="2" customFormat="1">
      <c r="A104" s="42"/>
      <c r="B104" s="43"/>
      <c r="C104" s="44"/>
      <c r="D104" s="231" t="s">
        <v>233</v>
      </c>
      <c r="E104" s="44"/>
      <c r="F104" s="232" t="s">
        <v>234</v>
      </c>
      <c r="G104" s="44"/>
      <c r="H104" s="44"/>
      <c r="I104" s="233"/>
      <c r="J104" s="44"/>
      <c r="K104" s="44"/>
      <c r="L104" s="48"/>
      <c r="M104" s="234"/>
      <c r="N104" s="235"/>
      <c r="O104" s="88"/>
      <c r="P104" s="88"/>
      <c r="Q104" s="88"/>
      <c r="R104" s="88"/>
      <c r="S104" s="88"/>
      <c r="T104" s="89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T104" s="21" t="s">
        <v>233</v>
      </c>
      <c r="AU104" s="21" t="s">
        <v>84</v>
      </c>
    </row>
    <row r="105" s="13" customFormat="1">
      <c r="A105" s="13"/>
      <c r="B105" s="236"/>
      <c r="C105" s="237"/>
      <c r="D105" s="238" t="s">
        <v>235</v>
      </c>
      <c r="E105" s="239" t="s">
        <v>28</v>
      </c>
      <c r="F105" s="240" t="s">
        <v>236</v>
      </c>
      <c r="G105" s="237"/>
      <c r="H105" s="239" t="s">
        <v>28</v>
      </c>
      <c r="I105" s="241"/>
      <c r="J105" s="237"/>
      <c r="K105" s="237"/>
      <c r="L105" s="242"/>
      <c r="M105" s="243"/>
      <c r="N105" s="244"/>
      <c r="O105" s="244"/>
      <c r="P105" s="244"/>
      <c r="Q105" s="244"/>
      <c r="R105" s="244"/>
      <c r="S105" s="244"/>
      <c r="T105" s="24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6" t="s">
        <v>235</v>
      </c>
      <c r="AU105" s="246" t="s">
        <v>84</v>
      </c>
      <c r="AV105" s="13" t="s">
        <v>82</v>
      </c>
      <c r="AW105" s="13" t="s">
        <v>35</v>
      </c>
      <c r="AX105" s="13" t="s">
        <v>74</v>
      </c>
      <c r="AY105" s="246" t="s">
        <v>223</v>
      </c>
    </row>
    <row r="106" s="14" customFormat="1">
      <c r="A106" s="14"/>
      <c r="B106" s="247"/>
      <c r="C106" s="248"/>
      <c r="D106" s="238" t="s">
        <v>235</v>
      </c>
      <c r="E106" s="249" t="s">
        <v>28</v>
      </c>
      <c r="F106" s="250" t="s">
        <v>237</v>
      </c>
      <c r="G106" s="248"/>
      <c r="H106" s="251">
        <v>1.3500000000000001</v>
      </c>
      <c r="I106" s="252"/>
      <c r="J106" s="248"/>
      <c r="K106" s="248"/>
      <c r="L106" s="253"/>
      <c r="M106" s="254"/>
      <c r="N106" s="255"/>
      <c r="O106" s="255"/>
      <c r="P106" s="255"/>
      <c r="Q106" s="255"/>
      <c r="R106" s="255"/>
      <c r="S106" s="255"/>
      <c r="T106" s="256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7" t="s">
        <v>235</v>
      </c>
      <c r="AU106" s="257" t="s">
        <v>84</v>
      </c>
      <c r="AV106" s="14" t="s">
        <v>84</v>
      </c>
      <c r="AW106" s="14" t="s">
        <v>35</v>
      </c>
      <c r="AX106" s="14" t="s">
        <v>82</v>
      </c>
      <c r="AY106" s="257" t="s">
        <v>223</v>
      </c>
    </row>
    <row r="107" s="2" customFormat="1" ht="16.5" customHeight="1">
      <c r="A107" s="42"/>
      <c r="B107" s="43"/>
      <c r="C107" s="218" t="s">
        <v>84</v>
      </c>
      <c r="D107" s="218" t="s">
        <v>226</v>
      </c>
      <c r="E107" s="219" t="s">
        <v>238</v>
      </c>
      <c r="F107" s="220" t="s">
        <v>239</v>
      </c>
      <c r="G107" s="221" t="s">
        <v>240</v>
      </c>
      <c r="H107" s="222">
        <v>12.810000000000001</v>
      </c>
      <c r="I107" s="223"/>
      <c r="J107" s="224">
        <f>ROUND(I107*H107,2)</f>
        <v>0</v>
      </c>
      <c r="K107" s="220" t="s">
        <v>28</v>
      </c>
      <c r="L107" s="48"/>
      <c r="M107" s="225" t="s">
        <v>28</v>
      </c>
      <c r="N107" s="226" t="s">
        <v>45</v>
      </c>
      <c r="O107" s="88"/>
      <c r="P107" s="227">
        <f>O107*H107</f>
        <v>0</v>
      </c>
      <c r="Q107" s="227">
        <v>0.0049800000000000001</v>
      </c>
      <c r="R107" s="227">
        <f>Q107*H107</f>
        <v>0.063793799999999998</v>
      </c>
      <c r="S107" s="227">
        <v>0</v>
      </c>
      <c r="T107" s="228">
        <f>S107*H107</f>
        <v>0</v>
      </c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R107" s="229" t="s">
        <v>231</v>
      </c>
      <c r="AT107" s="229" t="s">
        <v>226</v>
      </c>
      <c r="AU107" s="229" t="s">
        <v>84</v>
      </c>
      <c r="AY107" s="21" t="s">
        <v>223</v>
      </c>
      <c r="BE107" s="230">
        <f>IF(N107="základní",J107,0)</f>
        <v>0</v>
      </c>
      <c r="BF107" s="230">
        <f>IF(N107="snížená",J107,0)</f>
        <v>0</v>
      </c>
      <c r="BG107" s="230">
        <f>IF(N107="zákl. přenesená",J107,0)</f>
        <v>0</v>
      </c>
      <c r="BH107" s="230">
        <f>IF(N107="sníž. přenesená",J107,0)</f>
        <v>0</v>
      </c>
      <c r="BI107" s="230">
        <f>IF(N107="nulová",J107,0)</f>
        <v>0</v>
      </c>
      <c r="BJ107" s="21" t="s">
        <v>82</v>
      </c>
      <c r="BK107" s="230">
        <f>ROUND(I107*H107,2)</f>
        <v>0</v>
      </c>
      <c r="BL107" s="21" t="s">
        <v>231</v>
      </c>
      <c r="BM107" s="229" t="s">
        <v>241</v>
      </c>
    </row>
    <row r="108" s="13" customFormat="1">
      <c r="A108" s="13"/>
      <c r="B108" s="236"/>
      <c r="C108" s="237"/>
      <c r="D108" s="238" t="s">
        <v>235</v>
      </c>
      <c r="E108" s="239" t="s">
        <v>28</v>
      </c>
      <c r="F108" s="240" t="s">
        <v>242</v>
      </c>
      <c r="G108" s="237"/>
      <c r="H108" s="239" t="s">
        <v>28</v>
      </c>
      <c r="I108" s="241"/>
      <c r="J108" s="237"/>
      <c r="K108" s="237"/>
      <c r="L108" s="242"/>
      <c r="M108" s="243"/>
      <c r="N108" s="244"/>
      <c r="O108" s="244"/>
      <c r="P108" s="244"/>
      <c r="Q108" s="244"/>
      <c r="R108" s="244"/>
      <c r="S108" s="244"/>
      <c r="T108" s="24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6" t="s">
        <v>235</v>
      </c>
      <c r="AU108" s="246" t="s">
        <v>84</v>
      </c>
      <c r="AV108" s="13" t="s">
        <v>82</v>
      </c>
      <c r="AW108" s="13" t="s">
        <v>35</v>
      </c>
      <c r="AX108" s="13" t="s">
        <v>74</v>
      </c>
      <c r="AY108" s="246" t="s">
        <v>223</v>
      </c>
    </row>
    <row r="109" s="14" customFormat="1">
      <c r="A109" s="14"/>
      <c r="B109" s="247"/>
      <c r="C109" s="248"/>
      <c r="D109" s="238" t="s">
        <v>235</v>
      </c>
      <c r="E109" s="249" t="s">
        <v>28</v>
      </c>
      <c r="F109" s="250" t="s">
        <v>243</v>
      </c>
      <c r="G109" s="248"/>
      <c r="H109" s="251">
        <v>0.90000000000000002</v>
      </c>
      <c r="I109" s="252"/>
      <c r="J109" s="248"/>
      <c r="K109" s="248"/>
      <c r="L109" s="253"/>
      <c r="M109" s="254"/>
      <c r="N109" s="255"/>
      <c r="O109" s="255"/>
      <c r="P109" s="255"/>
      <c r="Q109" s="255"/>
      <c r="R109" s="255"/>
      <c r="S109" s="255"/>
      <c r="T109" s="256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7" t="s">
        <v>235</v>
      </c>
      <c r="AU109" s="257" t="s">
        <v>84</v>
      </c>
      <c r="AV109" s="14" t="s">
        <v>84</v>
      </c>
      <c r="AW109" s="14" t="s">
        <v>35</v>
      </c>
      <c r="AX109" s="14" t="s">
        <v>74</v>
      </c>
      <c r="AY109" s="257" t="s">
        <v>223</v>
      </c>
    </row>
    <row r="110" s="13" customFormat="1">
      <c r="A110" s="13"/>
      <c r="B110" s="236"/>
      <c r="C110" s="237"/>
      <c r="D110" s="238" t="s">
        <v>235</v>
      </c>
      <c r="E110" s="239" t="s">
        <v>28</v>
      </c>
      <c r="F110" s="240" t="s">
        <v>244</v>
      </c>
      <c r="G110" s="237"/>
      <c r="H110" s="239" t="s">
        <v>28</v>
      </c>
      <c r="I110" s="241"/>
      <c r="J110" s="237"/>
      <c r="K110" s="237"/>
      <c r="L110" s="242"/>
      <c r="M110" s="243"/>
      <c r="N110" s="244"/>
      <c r="O110" s="244"/>
      <c r="P110" s="244"/>
      <c r="Q110" s="244"/>
      <c r="R110" s="244"/>
      <c r="S110" s="244"/>
      <c r="T110" s="24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6" t="s">
        <v>235</v>
      </c>
      <c r="AU110" s="246" t="s">
        <v>84</v>
      </c>
      <c r="AV110" s="13" t="s">
        <v>82</v>
      </c>
      <c r="AW110" s="13" t="s">
        <v>35</v>
      </c>
      <c r="AX110" s="13" t="s">
        <v>74</v>
      </c>
      <c r="AY110" s="246" t="s">
        <v>223</v>
      </c>
    </row>
    <row r="111" s="14" customFormat="1">
      <c r="A111" s="14"/>
      <c r="B111" s="247"/>
      <c r="C111" s="248"/>
      <c r="D111" s="238" t="s">
        <v>235</v>
      </c>
      <c r="E111" s="249" t="s">
        <v>28</v>
      </c>
      <c r="F111" s="250" t="s">
        <v>245</v>
      </c>
      <c r="G111" s="248"/>
      <c r="H111" s="251">
        <v>3.9100000000000001</v>
      </c>
      <c r="I111" s="252"/>
      <c r="J111" s="248"/>
      <c r="K111" s="248"/>
      <c r="L111" s="253"/>
      <c r="M111" s="254"/>
      <c r="N111" s="255"/>
      <c r="O111" s="255"/>
      <c r="P111" s="255"/>
      <c r="Q111" s="255"/>
      <c r="R111" s="255"/>
      <c r="S111" s="255"/>
      <c r="T111" s="256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7" t="s">
        <v>235</v>
      </c>
      <c r="AU111" s="257" t="s">
        <v>84</v>
      </c>
      <c r="AV111" s="14" t="s">
        <v>84</v>
      </c>
      <c r="AW111" s="14" t="s">
        <v>35</v>
      </c>
      <c r="AX111" s="14" t="s">
        <v>74</v>
      </c>
      <c r="AY111" s="257" t="s">
        <v>223</v>
      </c>
    </row>
    <row r="112" s="13" customFormat="1">
      <c r="A112" s="13"/>
      <c r="B112" s="236"/>
      <c r="C112" s="237"/>
      <c r="D112" s="238" t="s">
        <v>235</v>
      </c>
      <c r="E112" s="239" t="s">
        <v>28</v>
      </c>
      <c r="F112" s="240" t="s">
        <v>246</v>
      </c>
      <c r="G112" s="237"/>
      <c r="H112" s="239" t="s">
        <v>28</v>
      </c>
      <c r="I112" s="241"/>
      <c r="J112" s="237"/>
      <c r="K112" s="237"/>
      <c r="L112" s="242"/>
      <c r="M112" s="243"/>
      <c r="N112" s="244"/>
      <c r="O112" s="244"/>
      <c r="P112" s="244"/>
      <c r="Q112" s="244"/>
      <c r="R112" s="244"/>
      <c r="S112" s="244"/>
      <c r="T112" s="24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6" t="s">
        <v>235</v>
      </c>
      <c r="AU112" s="246" t="s">
        <v>84</v>
      </c>
      <c r="AV112" s="13" t="s">
        <v>82</v>
      </c>
      <c r="AW112" s="13" t="s">
        <v>35</v>
      </c>
      <c r="AX112" s="13" t="s">
        <v>74</v>
      </c>
      <c r="AY112" s="246" t="s">
        <v>223</v>
      </c>
    </row>
    <row r="113" s="14" customFormat="1">
      <c r="A113" s="14"/>
      <c r="B113" s="247"/>
      <c r="C113" s="248"/>
      <c r="D113" s="238" t="s">
        <v>235</v>
      </c>
      <c r="E113" s="249" t="s">
        <v>28</v>
      </c>
      <c r="F113" s="250" t="s">
        <v>247</v>
      </c>
      <c r="G113" s="248"/>
      <c r="H113" s="251">
        <v>8</v>
      </c>
      <c r="I113" s="252"/>
      <c r="J113" s="248"/>
      <c r="K113" s="248"/>
      <c r="L113" s="253"/>
      <c r="M113" s="254"/>
      <c r="N113" s="255"/>
      <c r="O113" s="255"/>
      <c r="P113" s="255"/>
      <c r="Q113" s="255"/>
      <c r="R113" s="255"/>
      <c r="S113" s="255"/>
      <c r="T113" s="256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7" t="s">
        <v>235</v>
      </c>
      <c r="AU113" s="257" t="s">
        <v>84</v>
      </c>
      <c r="AV113" s="14" t="s">
        <v>84</v>
      </c>
      <c r="AW113" s="14" t="s">
        <v>35</v>
      </c>
      <c r="AX113" s="14" t="s">
        <v>74</v>
      </c>
      <c r="AY113" s="257" t="s">
        <v>223</v>
      </c>
    </row>
    <row r="114" s="15" customFormat="1">
      <c r="A114" s="15"/>
      <c r="B114" s="258"/>
      <c r="C114" s="259"/>
      <c r="D114" s="238" t="s">
        <v>235</v>
      </c>
      <c r="E114" s="260" t="s">
        <v>28</v>
      </c>
      <c r="F114" s="261" t="s">
        <v>248</v>
      </c>
      <c r="G114" s="259"/>
      <c r="H114" s="262">
        <v>12.810000000000001</v>
      </c>
      <c r="I114" s="263"/>
      <c r="J114" s="259"/>
      <c r="K114" s="259"/>
      <c r="L114" s="264"/>
      <c r="M114" s="265"/>
      <c r="N114" s="266"/>
      <c r="O114" s="266"/>
      <c r="P114" s="266"/>
      <c r="Q114" s="266"/>
      <c r="R114" s="266"/>
      <c r="S114" s="266"/>
      <c r="T114" s="267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68" t="s">
        <v>235</v>
      </c>
      <c r="AU114" s="268" t="s">
        <v>84</v>
      </c>
      <c r="AV114" s="15" t="s">
        <v>231</v>
      </c>
      <c r="AW114" s="15" t="s">
        <v>35</v>
      </c>
      <c r="AX114" s="15" t="s">
        <v>82</v>
      </c>
      <c r="AY114" s="268" t="s">
        <v>223</v>
      </c>
    </row>
    <row r="115" s="2" customFormat="1" ht="24.15" customHeight="1">
      <c r="A115" s="42"/>
      <c r="B115" s="43"/>
      <c r="C115" s="218" t="s">
        <v>224</v>
      </c>
      <c r="D115" s="218" t="s">
        <v>226</v>
      </c>
      <c r="E115" s="219" t="s">
        <v>249</v>
      </c>
      <c r="F115" s="220" t="s">
        <v>250</v>
      </c>
      <c r="G115" s="221" t="s">
        <v>251</v>
      </c>
      <c r="H115" s="222">
        <v>1</v>
      </c>
      <c r="I115" s="223"/>
      <c r="J115" s="224">
        <f>ROUND(I115*H115,2)</f>
        <v>0</v>
      </c>
      <c r="K115" s="220" t="s">
        <v>230</v>
      </c>
      <c r="L115" s="48"/>
      <c r="M115" s="225" t="s">
        <v>28</v>
      </c>
      <c r="N115" s="226" t="s">
        <v>45</v>
      </c>
      <c r="O115" s="88"/>
      <c r="P115" s="227">
        <f>O115*H115</f>
        <v>0</v>
      </c>
      <c r="Q115" s="227">
        <v>0.03193</v>
      </c>
      <c r="R115" s="227">
        <f>Q115*H115</f>
        <v>0.03193</v>
      </c>
      <c r="S115" s="227">
        <v>0</v>
      </c>
      <c r="T115" s="228">
        <f>S115*H115</f>
        <v>0</v>
      </c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R115" s="229" t="s">
        <v>231</v>
      </c>
      <c r="AT115" s="229" t="s">
        <v>226</v>
      </c>
      <c r="AU115" s="229" t="s">
        <v>84</v>
      </c>
      <c r="AY115" s="21" t="s">
        <v>223</v>
      </c>
      <c r="BE115" s="230">
        <f>IF(N115="základní",J115,0)</f>
        <v>0</v>
      </c>
      <c r="BF115" s="230">
        <f>IF(N115="snížená",J115,0)</f>
        <v>0</v>
      </c>
      <c r="BG115" s="230">
        <f>IF(N115="zákl. přenesená",J115,0)</f>
        <v>0</v>
      </c>
      <c r="BH115" s="230">
        <f>IF(N115="sníž. přenesená",J115,0)</f>
        <v>0</v>
      </c>
      <c r="BI115" s="230">
        <f>IF(N115="nulová",J115,0)</f>
        <v>0</v>
      </c>
      <c r="BJ115" s="21" t="s">
        <v>82</v>
      </c>
      <c r="BK115" s="230">
        <f>ROUND(I115*H115,2)</f>
        <v>0</v>
      </c>
      <c r="BL115" s="21" t="s">
        <v>231</v>
      </c>
      <c r="BM115" s="229" t="s">
        <v>252</v>
      </c>
    </row>
    <row r="116" s="2" customFormat="1">
      <c r="A116" s="42"/>
      <c r="B116" s="43"/>
      <c r="C116" s="44"/>
      <c r="D116" s="231" t="s">
        <v>233</v>
      </c>
      <c r="E116" s="44"/>
      <c r="F116" s="232" t="s">
        <v>253</v>
      </c>
      <c r="G116" s="44"/>
      <c r="H116" s="44"/>
      <c r="I116" s="233"/>
      <c r="J116" s="44"/>
      <c r="K116" s="44"/>
      <c r="L116" s="48"/>
      <c r="M116" s="234"/>
      <c r="N116" s="235"/>
      <c r="O116" s="88"/>
      <c r="P116" s="88"/>
      <c r="Q116" s="88"/>
      <c r="R116" s="88"/>
      <c r="S116" s="88"/>
      <c r="T116" s="89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T116" s="21" t="s">
        <v>233</v>
      </c>
      <c r="AU116" s="21" t="s">
        <v>84</v>
      </c>
    </row>
    <row r="117" s="13" customFormat="1">
      <c r="A117" s="13"/>
      <c r="B117" s="236"/>
      <c r="C117" s="237"/>
      <c r="D117" s="238" t="s">
        <v>235</v>
      </c>
      <c r="E117" s="239" t="s">
        <v>28</v>
      </c>
      <c r="F117" s="240" t="s">
        <v>244</v>
      </c>
      <c r="G117" s="237"/>
      <c r="H117" s="239" t="s">
        <v>28</v>
      </c>
      <c r="I117" s="241"/>
      <c r="J117" s="237"/>
      <c r="K117" s="237"/>
      <c r="L117" s="242"/>
      <c r="M117" s="243"/>
      <c r="N117" s="244"/>
      <c r="O117" s="244"/>
      <c r="P117" s="244"/>
      <c r="Q117" s="244"/>
      <c r="R117" s="244"/>
      <c r="S117" s="244"/>
      <c r="T117" s="24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6" t="s">
        <v>235</v>
      </c>
      <c r="AU117" s="246" t="s">
        <v>84</v>
      </c>
      <c r="AV117" s="13" t="s">
        <v>82</v>
      </c>
      <c r="AW117" s="13" t="s">
        <v>35</v>
      </c>
      <c r="AX117" s="13" t="s">
        <v>74</v>
      </c>
      <c r="AY117" s="246" t="s">
        <v>223</v>
      </c>
    </row>
    <row r="118" s="14" customFormat="1">
      <c r="A118" s="14"/>
      <c r="B118" s="247"/>
      <c r="C118" s="248"/>
      <c r="D118" s="238" t="s">
        <v>235</v>
      </c>
      <c r="E118" s="249" t="s">
        <v>28</v>
      </c>
      <c r="F118" s="250" t="s">
        <v>82</v>
      </c>
      <c r="G118" s="248"/>
      <c r="H118" s="251">
        <v>1</v>
      </c>
      <c r="I118" s="252"/>
      <c r="J118" s="248"/>
      <c r="K118" s="248"/>
      <c r="L118" s="253"/>
      <c r="M118" s="254"/>
      <c r="N118" s="255"/>
      <c r="O118" s="255"/>
      <c r="P118" s="255"/>
      <c r="Q118" s="255"/>
      <c r="R118" s="255"/>
      <c r="S118" s="255"/>
      <c r="T118" s="256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7" t="s">
        <v>235</v>
      </c>
      <c r="AU118" s="257" t="s">
        <v>84</v>
      </c>
      <c r="AV118" s="14" t="s">
        <v>84</v>
      </c>
      <c r="AW118" s="14" t="s">
        <v>35</v>
      </c>
      <c r="AX118" s="14" t="s">
        <v>82</v>
      </c>
      <c r="AY118" s="257" t="s">
        <v>223</v>
      </c>
    </row>
    <row r="119" s="2" customFormat="1" ht="16.5" customHeight="1">
      <c r="A119" s="42"/>
      <c r="B119" s="43"/>
      <c r="C119" s="218" t="s">
        <v>231</v>
      </c>
      <c r="D119" s="218" t="s">
        <v>226</v>
      </c>
      <c r="E119" s="219" t="s">
        <v>254</v>
      </c>
      <c r="F119" s="220" t="s">
        <v>255</v>
      </c>
      <c r="G119" s="221" t="s">
        <v>256</v>
      </c>
      <c r="H119" s="222">
        <v>0.035999999999999997</v>
      </c>
      <c r="I119" s="223"/>
      <c r="J119" s="224">
        <f>ROUND(I119*H119,2)</f>
        <v>0</v>
      </c>
      <c r="K119" s="220" t="s">
        <v>230</v>
      </c>
      <c r="L119" s="48"/>
      <c r="M119" s="225" t="s">
        <v>28</v>
      </c>
      <c r="N119" s="226" t="s">
        <v>45</v>
      </c>
      <c r="O119" s="88"/>
      <c r="P119" s="227">
        <f>O119*H119</f>
        <v>0</v>
      </c>
      <c r="Q119" s="227">
        <v>1.0900000000000001</v>
      </c>
      <c r="R119" s="227">
        <f>Q119*H119</f>
        <v>0.039239999999999997</v>
      </c>
      <c r="S119" s="227">
        <v>0</v>
      </c>
      <c r="T119" s="228">
        <f>S119*H119</f>
        <v>0</v>
      </c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R119" s="229" t="s">
        <v>257</v>
      </c>
      <c r="AT119" s="229" t="s">
        <v>226</v>
      </c>
      <c r="AU119" s="229" t="s">
        <v>84</v>
      </c>
      <c r="AY119" s="21" t="s">
        <v>223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21" t="s">
        <v>82</v>
      </c>
      <c r="BK119" s="230">
        <f>ROUND(I119*H119,2)</f>
        <v>0</v>
      </c>
      <c r="BL119" s="21" t="s">
        <v>257</v>
      </c>
      <c r="BM119" s="229" t="s">
        <v>258</v>
      </c>
    </row>
    <row r="120" s="2" customFormat="1">
      <c r="A120" s="42"/>
      <c r="B120" s="43"/>
      <c r="C120" s="44"/>
      <c r="D120" s="231" t="s">
        <v>233</v>
      </c>
      <c r="E120" s="44"/>
      <c r="F120" s="232" t="s">
        <v>259</v>
      </c>
      <c r="G120" s="44"/>
      <c r="H120" s="44"/>
      <c r="I120" s="233"/>
      <c r="J120" s="44"/>
      <c r="K120" s="44"/>
      <c r="L120" s="48"/>
      <c r="M120" s="234"/>
      <c r="N120" s="235"/>
      <c r="O120" s="88"/>
      <c r="P120" s="88"/>
      <c r="Q120" s="88"/>
      <c r="R120" s="88"/>
      <c r="S120" s="88"/>
      <c r="T120" s="89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T120" s="21" t="s">
        <v>233</v>
      </c>
      <c r="AU120" s="21" t="s">
        <v>84</v>
      </c>
    </row>
    <row r="121" s="13" customFormat="1">
      <c r="A121" s="13"/>
      <c r="B121" s="236"/>
      <c r="C121" s="237"/>
      <c r="D121" s="238" t="s">
        <v>235</v>
      </c>
      <c r="E121" s="239" t="s">
        <v>28</v>
      </c>
      <c r="F121" s="240" t="s">
        <v>236</v>
      </c>
      <c r="G121" s="237"/>
      <c r="H121" s="239" t="s">
        <v>28</v>
      </c>
      <c r="I121" s="241"/>
      <c r="J121" s="237"/>
      <c r="K121" s="237"/>
      <c r="L121" s="242"/>
      <c r="M121" s="243"/>
      <c r="N121" s="244"/>
      <c r="O121" s="244"/>
      <c r="P121" s="244"/>
      <c r="Q121" s="244"/>
      <c r="R121" s="244"/>
      <c r="S121" s="244"/>
      <c r="T121" s="24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6" t="s">
        <v>235</v>
      </c>
      <c r="AU121" s="246" t="s">
        <v>84</v>
      </c>
      <c r="AV121" s="13" t="s">
        <v>82</v>
      </c>
      <c r="AW121" s="13" t="s">
        <v>35</v>
      </c>
      <c r="AX121" s="13" t="s">
        <v>74</v>
      </c>
      <c r="AY121" s="246" t="s">
        <v>223</v>
      </c>
    </row>
    <row r="122" s="14" customFormat="1">
      <c r="A122" s="14"/>
      <c r="B122" s="247"/>
      <c r="C122" s="248"/>
      <c r="D122" s="238" t="s">
        <v>235</v>
      </c>
      <c r="E122" s="249" t="s">
        <v>28</v>
      </c>
      <c r="F122" s="250" t="s">
        <v>260</v>
      </c>
      <c r="G122" s="248"/>
      <c r="H122" s="251">
        <v>0.035999999999999997</v>
      </c>
      <c r="I122" s="252"/>
      <c r="J122" s="248"/>
      <c r="K122" s="248"/>
      <c r="L122" s="253"/>
      <c r="M122" s="254"/>
      <c r="N122" s="255"/>
      <c r="O122" s="255"/>
      <c r="P122" s="255"/>
      <c r="Q122" s="255"/>
      <c r="R122" s="255"/>
      <c r="S122" s="255"/>
      <c r="T122" s="256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7" t="s">
        <v>235</v>
      </c>
      <c r="AU122" s="257" t="s">
        <v>84</v>
      </c>
      <c r="AV122" s="14" t="s">
        <v>84</v>
      </c>
      <c r="AW122" s="14" t="s">
        <v>35</v>
      </c>
      <c r="AX122" s="14" t="s">
        <v>82</v>
      </c>
      <c r="AY122" s="257" t="s">
        <v>223</v>
      </c>
    </row>
    <row r="123" s="2" customFormat="1" ht="24.15" customHeight="1">
      <c r="A123" s="42"/>
      <c r="B123" s="43"/>
      <c r="C123" s="218" t="s">
        <v>261</v>
      </c>
      <c r="D123" s="218" t="s">
        <v>226</v>
      </c>
      <c r="E123" s="219" t="s">
        <v>262</v>
      </c>
      <c r="F123" s="220" t="s">
        <v>263</v>
      </c>
      <c r="G123" s="221" t="s">
        <v>229</v>
      </c>
      <c r="H123" s="222">
        <v>2.5939999999999999</v>
      </c>
      <c r="I123" s="223"/>
      <c r="J123" s="224">
        <f>ROUND(I123*H123,2)</f>
        <v>0</v>
      </c>
      <c r="K123" s="220" t="s">
        <v>230</v>
      </c>
      <c r="L123" s="48"/>
      <c r="M123" s="225" t="s">
        <v>28</v>
      </c>
      <c r="N123" s="226" t="s">
        <v>45</v>
      </c>
      <c r="O123" s="88"/>
      <c r="P123" s="227">
        <f>O123*H123</f>
        <v>0</v>
      </c>
      <c r="Q123" s="227">
        <v>0.052859999999999997</v>
      </c>
      <c r="R123" s="227">
        <f>Q123*H123</f>
        <v>0.13711883999999999</v>
      </c>
      <c r="S123" s="227">
        <v>0</v>
      </c>
      <c r="T123" s="228">
        <f>S123*H123</f>
        <v>0</v>
      </c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R123" s="229" t="s">
        <v>231</v>
      </c>
      <c r="AT123" s="229" t="s">
        <v>226</v>
      </c>
      <c r="AU123" s="229" t="s">
        <v>84</v>
      </c>
      <c r="AY123" s="21" t="s">
        <v>223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21" t="s">
        <v>82</v>
      </c>
      <c r="BK123" s="230">
        <f>ROUND(I123*H123,2)</f>
        <v>0</v>
      </c>
      <c r="BL123" s="21" t="s">
        <v>231</v>
      </c>
      <c r="BM123" s="229" t="s">
        <v>264</v>
      </c>
    </row>
    <row r="124" s="2" customFormat="1">
      <c r="A124" s="42"/>
      <c r="B124" s="43"/>
      <c r="C124" s="44"/>
      <c r="D124" s="231" t="s">
        <v>233</v>
      </c>
      <c r="E124" s="44"/>
      <c r="F124" s="232" t="s">
        <v>265</v>
      </c>
      <c r="G124" s="44"/>
      <c r="H124" s="44"/>
      <c r="I124" s="233"/>
      <c r="J124" s="44"/>
      <c r="K124" s="44"/>
      <c r="L124" s="48"/>
      <c r="M124" s="234"/>
      <c r="N124" s="235"/>
      <c r="O124" s="88"/>
      <c r="P124" s="88"/>
      <c r="Q124" s="88"/>
      <c r="R124" s="88"/>
      <c r="S124" s="88"/>
      <c r="T124" s="89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T124" s="21" t="s">
        <v>233</v>
      </c>
      <c r="AU124" s="21" t="s">
        <v>84</v>
      </c>
    </row>
    <row r="125" s="13" customFormat="1">
      <c r="A125" s="13"/>
      <c r="B125" s="236"/>
      <c r="C125" s="237"/>
      <c r="D125" s="238" t="s">
        <v>235</v>
      </c>
      <c r="E125" s="239" t="s">
        <v>28</v>
      </c>
      <c r="F125" s="240" t="s">
        <v>244</v>
      </c>
      <c r="G125" s="237"/>
      <c r="H125" s="239" t="s">
        <v>28</v>
      </c>
      <c r="I125" s="241"/>
      <c r="J125" s="237"/>
      <c r="K125" s="237"/>
      <c r="L125" s="242"/>
      <c r="M125" s="243"/>
      <c r="N125" s="244"/>
      <c r="O125" s="244"/>
      <c r="P125" s="244"/>
      <c r="Q125" s="244"/>
      <c r="R125" s="244"/>
      <c r="S125" s="244"/>
      <c r="T125" s="24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6" t="s">
        <v>235</v>
      </c>
      <c r="AU125" s="246" t="s">
        <v>84</v>
      </c>
      <c r="AV125" s="13" t="s">
        <v>82</v>
      </c>
      <c r="AW125" s="13" t="s">
        <v>35</v>
      </c>
      <c r="AX125" s="13" t="s">
        <v>74</v>
      </c>
      <c r="AY125" s="246" t="s">
        <v>223</v>
      </c>
    </row>
    <row r="126" s="14" customFormat="1">
      <c r="A126" s="14"/>
      <c r="B126" s="247"/>
      <c r="C126" s="248"/>
      <c r="D126" s="238" t="s">
        <v>235</v>
      </c>
      <c r="E126" s="249" t="s">
        <v>28</v>
      </c>
      <c r="F126" s="250" t="s">
        <v>266</v>
      </c>
      <c r="G126" s="248"/>
      <c r="H126" s="251">
        <v>2.5939999999999999</v>
      </c>
      <c r="I126" s="252"/>
      <c r="J126" s="248"/>
      <c r="K126" s="248"/>
      <c r="L126" s="253"/>
      <c r="M126" s="254"/>
      <c r="N126" s="255"/>
      <c r="O126" s="255"/>
      <c r="P126" s="255"/>
      <c r="Q126" s="255"/>
      <c r="R126" s="255"/>
      <c r="S126" s="255"/>
      <c r="T126" s="256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7" t="s">
        <v>235</v>
      </c>
      <c r="AU126" s="257" t="s">
        <v>84</v>
      </c>
      <c r="AV126" s="14" t="s">
        <v>84</v>
      </c>
      <c r="AW126" s="14" t="s">
        <v>35</v>
      </c>
      <c r="AX126" s="14" t="s">
        <v>74</v>
      </c>
      <c r="AY126" s="257" t="s">
        <v>223</v>
      </c>
    </row>
    <row r="127" s="15" customFormat="1">
      <c r="A127" s="15"/>
      <c r="B127" s="258"/>
      <c r="C127" s="259"/>
      <c r="D127" s="238" t="s">
        <v>235</v>
      </c>
      <c r="E127" s="260" t="s">
        <v>267</v>
      </c>
      <c r="F127" s="261" t="s">
        <v>248</v>
      </c>
      <c r="G127" s="259"/>
      <c r="H127" s="262">
        <v>2.5939999999999999</v>
      </c>
      <c r="I127" s="263"/>
      <c r="J127" s="259"/>
      <c r="K127" s="259"/>
      <c r="L127" s="264"/>
      <c r="M127" s="265"/>
      <c r="N127" s="266"/>
      <c r="O127" s="266"/>
      <c r="P127" s="266"/>
      <c r="Q127" s="266"/>
      <c r="R127" s="266"/>
      <c r="S127" s="266"/>
      <c r="T127" s="267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8" t="s">
        <v>235</v>
      </c>
      <c r="AU127" s="268" t="s">
        <v>84</v>
      </c>
      <c r="AV127" s="15" t="s">
        <v>231</v>
      </c>
      <c r="AW127" s="15" t="s">
        <v>35</v>
      </c>
      <c r="AX127" s="15" t="s">
        <v>82</v>
      </c>
      <c r="AY127" s="268" t="s">
        <v>223</v>
      </c>
    </row>
    <row r="128" s="2" customFormat="1" ht="24.15" customHeight="1">
      <c r="A128" s="42"/>
      <c r="B128" s="43"/>
      <c r="C128" s="218" t="s">
        <v>268</v>
      </c>
      <c r="D128" s="218" t="s">
        <v>226</v>
      </c>
      <c r="E128" s="219" t="s">
        <v>269</v>
      </c>
      <c r="F128" s="220" t="s">
        <v>270</v>
      </c>
      <c r="G128" s="221" t="s">
        <v>229</v>
      </c>
      <c r="H128" s="222">
        <v>1.8</v>
      </c>
      <c r="I128" s="223"/>
      <c r="J128" s="224">
        <f>ROUND(I128*H128,2)</f>
        <v>0</v>
      </c>
      <c r="K128" s="220" t="s">
        <v>230</v>
      </c>
      <c r="L128" s="48"/>
      <c r="M128" s="225" t="s">
        <v>28</v>
      </c>
      <c r="N128" s="226" t="s">
        <v>45</v>
      </c>
      <c r="O128" s="88"/>
      <c r="P128" s="227">
        <f>O128*H128</f>
        <v>0</v>
      </c>
      <c r="Q128" s="227">
        <v>0.079210000000000003</v>
      </c>
      <c r="R128" s="227">
        <f>Q128*H128</f>
        <v>0.14257800000000001</v>
      </c>
      <c r="S128" s="227">
        <v>0</v>
      </c>
      <c r="T128" s="228">
        <f>S128*H128</f>
        <v>0</v>
      </c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R128" s="229" t="s">
        <v>231</v>
      </c>
      <c r="AT128" s="229" t="s">
        <v>226</v>
      </c>
      <c r="AU128" s="229" t="s">
        <v>84</v>
      </c>
      <c r="AY128" s="21" t="s">
        <v>223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21" t="s">
        <v>82</v>
      </c>
      <c r="BK128" s="230">
        <f>ROUND(I128*H128,2)</f>
        <v>0</v>
      </c>
      <c r="BL128" s="21" t="s">
        <v>231</v>
      </c>
      <c r="BM128" s="229" t="s">
        <v>271</v>
      </c>
    </row>
    <row r="129" s="2" customFormat="1">
      <c r="A129" s="42"/>
      <c r="B129" s="43"/>
      <c r="C129" s="44"/>
      <c r="D129" s="231" t="s">
        <v>233</v>
      </c>
      <c r="E129" s="44"/>
      <c r="F129" s="232" t="s">
        <v>272</v>
      </c>
      <c r="G129" s="44"/>
      <c r="H129" s="44"/>
      <c r="I129" s="233"/>
      <c r="J129" s="44"/>
      <c r="K129" s="44"/>
      <c r="L129" s="48"/>
      <c r="M129" s="234"/>
      <c r="N129" s="235"/>
      <c r="O129" s="88"/>
      <c r="P129" s="88"/>
      <c r="Q129" s="88"/>
      <c r="R129" s="88"/>
      <c r="S129" s="88"/>
      <c r="T129" s="89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T129" s="21" t="s">
        <v>233</v>
      </c>
      <c r="AU129" s="21" t="s">
        <v>84</v>
      </c>
    </row>
    <row r="130" s="13" customFormat="1">
      <c r="A130" s="13"/>
      <c r="B130" s="236"/>
      <c r="C130" s="237"/>
      <c r="D130" s="238" t="s">
        <v>235</v>
      </c>
      <c r="E130" s="239" t="s">
        <v>28</v>
      </c>
      <c r="F130" s="240" t="s">
        <v>242</v>
      </c>
      <c r="G130" s="237"/>
      <c r="H130" s="239" t="s">
        <v>28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6" t="s">
        <v>235</v>
      </c>
      <c r="AU130" s="246" t="s">
        <v>84</v>
      </c>
      <c r="AV130" s="13" t="s">
        <v>82</v>
      </c>
      <c r="AW130" s="13" t="s">
        <v>35</v>
      </c>
      <c r="AX130" s="13" t="s">
        <v>74</v>
      </c>
      <c r="AY130" s="246" t="s">
        <v>223</v>
      </c>
    </row>
    <row r="131" s="14" customFormat="1">
      <c r="A131" s="14"/>
      <c r="B131" s="247"/>
      <c r="C131" s="248"/>
      <c r="D131" s="238" t="s">
        <v>235</v>
      </c>
      <c r="E131" s="249" t="s">
        <v>28</v>
      </c>
      <c r="F131" s="250" t="s">
        <v>273</v>
      </c>
      <c r="G131" s="248"/>
      <c r="H131" s="251">
        <v>1.8</v>
      </c>
      <c r="I131" s="252"/>
      <c r="J131" s="248"/>
      <c r="K131" s="248"/>
      <c r="L131" s="253"/>
      <c r="M131" s="254"/>
      <c r="N131" s="255"/>
      <c r="O131" s="255"/>
      <c r="P131" s="255"/>
      <c r="Q131" s="255"/>
      <c r="R131" s="255"/>
      <c r="S131" s="255"/>
      <c r="T131" s="25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7" t="s">
        <v>235</v>
      </c>
      <c r="AU131" s="257" t="s">
        <v>84</v>
      </c>
      <c r="AV131" s="14" t="s">
        <v>84</v>
      </c>
      <c r="AW131" s="14" t="s">
        <v>35</v>
      </c>
      <c r="AX131" s="14" t="s">
        <v>82</v>
      </c>
      <c r="AY131" s="257" t="s">
        <v>223</v>
      </c>
    </row>
    <row r="132" s="2" customFormat="1" ht="24.15" customHeight="1">
      <c r="A132" s="42"/>
      <c r="B132" s="43"/>
      <c r="C132" s="218" t="s">
        <v>274</v>
      </c>
      <c r="D132" s="218" t="s">
        <v>226</v>
      </c>
      <c r="E132" s="219" t="s">
        <v>275</v>
      </c>
      <c r="F132" s="220" t="s">
        <v>276</v>
      </c>
      <c r="G132" s="221" t="s">
        <v>229</v>
      </c>
      <c r="H132" s="222">
        <v>25.760999999999999</v>
      </c>
      <c r="I132" s="223"/>
      <c r="J132" s="224">
        <f>ROUND(I132*H132,2)</f>
        <v>0</v>
      </c>
      <c r="K132" s="220" t="s">
        <v>230</v>
      </c>
      <c r="L132" s="48"/>
      <c r="M132" s="225" t="s">
        <v>28</v>
      </c>
      <c r="N132" s="226" t="s">
        <v>45</v>
      </c>
      <c r="O132" s="88"/>
      <c r="P132" s="227">
        <f>O132*H132</f>
        <v>0</v>
      </c>
      <c r="Q132" s="227">
        <v>0.079210000000000003</v>
      </c>
      <c r="R132" s="227">
        <f>Q132*H132</f>
        <v>2.0405288100000001</v>
      </c>
      <c r="S132" s="227">
        <v>0</v>
      </c>
      <c r="T132" s="228">
        <f>S132*H132</f>
        <v>0</v>
      </c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R132" s="229" t="s">
        <v>231</v>
      </c>
      <c r="AT132" s="229" t="s">
        <v>226</v>
      </c>
      <c r="AU132" s="229" t="s">
        <v>84</v>
      </c>
      <c r="AY132" s="21" t="s">
        <v>223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21" t="s">
        <v>82</v>
      </c>
      <c r="BK132" s="230">
        <f>ROUND(I132*H132,2)</f>
        <v>0</v>
      </c>
      <c r="BL132" s="21" t="s">
        <v>231</v>
      </c>
      <c r="BM132" s="229" t="s">
        <v>277</v>
      </c>
    </row>
    <row r="133" s="2" customFormat="1">
      <c r="A133" s="42"/>
      <c r="B133" s="43"/>
      <c r="C133" s="44"/>
      <c r="D133" s="231" t="s">
        <v>233</v>
      </c>
      <c r="E133" s="44"/>
      <c r="F133" s="232" t="s">
        <v>278</v>
      </c>
      <c r="G133" s="44"/>
      <c r="H133" s="44"/>
      <c r="I133" s="233"/>
      <c r="J133" s="44"/>
      <c r="K133" s="44"/>
      <c r="L133" s="48"/>
      <c r="M133" s="234"/>
      <c r="N133" s="235"/>
      <c r="O133" s="88"/>
      <c r="P133" s="88"/>
      <c r="Q133" s="88"/>
      <c r="R133" s="88"/>
      <c r="S133" s="88"/>
      <c r="T133" s="89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T133" s="21" t="s">
        <v>233</v>
      </c>
      <c r="AU133" s="21" t="s">
        <v>84</v>
      </c>
    </row>
    <row r="134" s="13" customFormat="1">
      <c r="A134" s="13"/>
      <c r="B134" s="236"/>
      <c r="C134" s="237"/>
      <c r="D134" s="238" t="s">
        <v>235</v>
      </c>
      <c r="E134" s="239" t="s">
        <v>28</v>
      </c>
      <c r="F134" s="240" t="s">
        <v>244</v>
      </c>
      <c r="G134" s="237"/>
      <c r="H134" s="239" t="s">
        <v>28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235</v>
      </c>
      <c r="AU134" s="246" t="s">
        <v>84</v>
      </c>
      <c r="AV134" s="13" t="s">
        <v>82</v>
      </c>
      <c r="AW134" s="13" t="s">
        <v>35</v>
      </c>
      <c r="AX134" s="13" t="s">
        <v>74</v>
      </c>
      <c r="AY134" s="246" t="s">
        <v>223</v>
      </c>
    </row>
    <row r="135" s="14" customFormat="1">
      <c r="A135" s="14"/>
      <c r="B135" s="247"/>
      <c r="C135" s="248"/>
      <c r="D135" s="238" t="s">
        <v>235</v>
      </c>
      <c r="E135" s="249" t="s">
        <v>28</v>
      </c>
      <c r="F135" s="250" t="s">
        <v>279</v>
      </c>
      <c r="G135" s="248"/>
      <c r="H135" s="251">
        <v>8.9610000000000003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7" t="s">
        <v>235</v>
      </c>
      <c r="AU135" s="257" t="s">
        <v>84</v>
      </c>
      <c r="AV135" s="14" t="s">
        <v>84</v>
      </c>
      <c r="AW135" s="14" t="s">
        <v>35</v>
      </c>
      <c r="AX135" s="14" t="s">
        <v>74</v>
      </c>
      <c r="AY135" s="257" t="s">
        <v>223</v>
      </c>
    </row>
    <row r="136" s="13" customFormat="1">
      <c r="A136" s="13"/>
      <c r="B136" s="236"/>
      <c r="C136" s="237"/>
      <c r="D136" s="238" t="s">
        <v>235</v>
      </c>
      <c r="E136" s="239" t="s">
        <v>28</v>
      </c>
      <c r="F136" s="240" t="s">
        <v>246</v>
      </c>
      <c r="G136" s="237"/>
      <c r="H136" s="239" t="s">
        <v>28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6" t="s">
        <v>235</v>
      </c>
      <c r="AU136" s="246" t="s">
        <v>84</v>
      </c>
      <c r="AV136" s="13" t="s">
        <v>82</v>
      </c>
      <c r="AW136" s="13" t="s">
        <v>35</v>
      </c>
      <c r="AX136" s="13" t="s">
        <v>74</v>
      </c>
      <c r="AY136" s="246" t="s">
        <v>223</v>
      </c>
    </row>
    <row r="137" s="14" customFormat="1">
      <c r="A137" s="14"/>
      <c r="B137" s="247"/>
      <c r="C137" s="248"/>
      <c r="D137" s="238" t="s">
        <v>235</v>
      </c>
      <c r="E137" s="249" t="s">
        <v>28</v>
      </c>
      <c r="F137" s="250" t="s">
        <v>280</v>
      </c>
      <c r="G137" s="248"/>
      <c r="H137" s="251">
        <v>16.800000000000001</v>
      </c>
      <c r="I137" s="252"/>
      <c r="J137" s="248"/>
      <c r="K137" s="248"/>
      <c r="L137" s="253"/>
      <c r="M137" s="254"/>
      <c r="N137" s="255"/>
      <c r="O137" s="255"/>
      <c r="P137" s="255"/>
      <c r="Q137" s="255"/>
      <c r="R137" s="255"/>
      <c r="S137" s="255"/>
      <c r="T137" s="25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7" t="s">
        <v>235</v>
      </c>
      <c r="AU137" s="257" t="s">
        <v>84</v>
      </c>
      <c r="AV137" s="14" t="s">
        <v>84</v>
      </c>
      <c r="AW137" s="14" t="s">
        <v>35</v>
      </c>
      <c r="AX137" s="14" t="s">
        <v>74</v>
      </c>
      <c r="AY137" s="257" t="s">
        <v>223</v>
      </c>
    </row>
    <row r="138" s="15" customFormat="1">
      <c r="A138" s="15"/>
      <c r="B138" s="258"/>
      <c r="C138" s="259"/>
      <c r="D138" s="238" t="s">
        <v>235</v>
      </c>
      <c r="E138" s="260" t="s">
        <v>28</v>
      </c>
      <c r="F138" s="261" t="s">
        <v>248</v>
      </c>
      <c r="G138" s="259"/>
      <c r="H138" s="262">
        <v>25.760999999999999</v>
      </c>
      <c r="I138" s="263"/>
      <c r="J138" s="259"/>
      <c r="K138" s="259"/>
      <c r="L138" s="264"/>
      <c r="M138" s="265"/>
      <c r="N138" s="266"/>
      <c r="O138" s="266"/>
      <c r="P138" s="266"/>
      <c r="Q138" s="266"/>
      <c r="R138" s="266"/>
      <c r="S138" s="266"/>
      <c r="T138" s="267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8" t="s">
        <v>235</v>
      </c>
      <c r="AU138" s="268" t="s">
        <v>84</v>
      </c>
      <c r="AV138" s="15" t="s">
        <v>231</v>
      </c>
      <c r="AW138" s="15" t="s">
        <v>35</v>
      </c>
      <c r="AX138" s="15" t="s">
        <v>82</v>
      </c>
      <c r="AY138" s="268" t="s">
        <v>223</v>
      </c>
    </row>
    <row r="139" s="2" customFormat="1" ht="16.5" customHeight="1">
      <c r="A139" s="42"/>
      <c r="B139" s="43"/>
      <c r="C139" s="218" t="s">
        <v>281</v>
      </c>
      <c r="D139" s="218" t="s">
        <v>226</v>
      </c>
      <c r="E139" s="219" t="s">
        <v>282</v>
      </c>
      <c r="F139" s="220" t="s">
        <v>283</v>
      </c>
      <c r="G139" s="221" t="s">
        <v>240</v>
      </c>
      <c r="H139" s="222">
        <v>1.2350000000000001</v>
      </c>
      <c r="I139" s="223"/>
      <c r="J139" s="224">
        <f>ROUND(I139*H139,2)</f>
        <v>0</v>
      </c>
      <c r="K139" s="220" t="s">
        <v>230</v>
      </c>
      <c r="L139" s="48"/>
      <c r="M139" s="225" t="s">
        <v>28</v>
      </c>
      <c r="N139" s="226" t="s">
        <v>45</v>
      </c>
      <c r="O139" s="88"/>
      <c r="P139" s="227">
        <f>O139*H139</f>
        <v>0</v>
      </c>
      <c r="Q139" s="227">
        <v>8.0000000000000007E-05</v>
      </c>
      <c r="R139" s="227">
        <f>Q139*H139</f>
        <v>9.8800000000000016E-05</v>
      </c>
      <c r="S139" s="227">
        <v>0</v>
      </c>
      <c r="T139" s="228">
        <f>S139*H139</f>
        <v>0</v>
      </c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R139" s="229" t="s">
        <v>231</v>
      </c>
      <c r="AT139" s="229" t="s">
        <v>226</v>
      </c>
      <c r="AU139" s="229" t="s">
        <v>84</v>
      </c>
      <c r="AY139" s="21" t="s">
        <v>223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21" t="s">
        <v>82</v>
      </c>
      <c r="BK139" s="230">
        <f>ROUND(I139*H139,2)</f>
        <v>0</v>
      </c>
      <c r="BL139" s="21" t="s">
        <v>231</v>
      </c>
      <c r="BM139" s="229" t="s">
        <v>284</v>
      </c>
    </row>
    <row r="140" s="2" customFormat="1">
      <c r="A140" s="42"/>
      <c r="B140" s="43"/>
      <c r="C140" s="44"/>
      <c r="D140" s="231" t="s">
        <v>233</v>
      </c>
      <c r="E140" s="44"/>
      <c r="F140" s="232" t="s">
        <v>285</v>
      </c>
      <c r="G140" s="44"/>
      <c r="H140" s="44"/>
      <c r="I140" s="233"/>
      <c r="J140" s="44"/>
      <c r="K140" s="44"/>
      <c r="L140" s="48"/>
      <c r="M140" s="234"/>
      <c r="N140" s="235"/>
      <c r="O140" s="88"/>
      <c r="P140" s="88"/>
      <c r="Q140" s="88"/>
      <c r="R140" s="88"/>
      <c r="S140" s="88"/>
      <c r="T140" s="89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T140" s="21" t="s">
        <v>233</v>
      </c>
      <c r="AU140" s="21" t="s">
        <v>84</v>
      </c>
    </row>
    <row r="141" s="13" customFormat="1">
      <c r="A141" s="13"/>
      <c r="B141" s="236"/>
      <c r="C141" s="237"/>
      <c r="D141" s="238" t="s">
        <v>235</v>
      </c>
      <c r="E141" s="239" t="s">
        <v>28</v>
      </c>
      <c r="F141" s="240" t="s">
        <v>244</v>
      </c>
      <c r="G141" s="237"/>
      <c r="H141" s="239" t="s">
        <v>28</v>
      </c>
      <c r="I141" s="241"/>
      <c r="J141" s="237"/>
      <c r="K141" s="237"/>
      <c r="L141" s="242"/>
      <c r="M141" s="243"/>
      <c r="N141" s="244"/>
      <c r="O141" s="244"/>
      <c r="P141" s="244"/>
      <c r="Q141" s="244"/>
      <c r="R141" s="244"/>
      <c r="S141" s="244"/>
      <c r="T141" s="24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6" t="s">
        <v>235</v>
      </c>
      <c r="AU141" s="246" t="s">
        <v>84</v>
      </c>
      <c r="AV141" s="13" t="s">
        <v>82</v>
      </c>
      <c r="AW141" s="13" t="s">
        <v>35</v>
      </c>
      <c r="AX141" s="13" t="s">
        <v>74</v>
      </c>
      <c r="AY141" s="246" t="s">
        <v>223</v>
      </c>
    </row>
    <row r="142" s="14" customFormat="1">
      <c r="A142" s="14"/>
      <c r="B142" s="247"/>
      <c r="C142" s="248"/>
      <c r="D142" s="238" t="s">
        <v>235</v>
      </c>
      <c r="E142" s="249" t="s">
        <v>28</v>
      </c>
      <c r="F142" s="250" t="s">
        <v>286</v>
      </c>
      <c r="G142" s="248"/>
      <c r="H142" s="251">
        <v>1.2350000000000001</v>
      </c>
      <c r="I142" s="252"/>
      <c r="J142" s="248"/>
      <c r="K142" s="248"/>
      <c r="L142" s="253"/>
      <c r="M142" s="254"/>
      <c r="N142" s="255"/>
      <c r="O142" s="255"/>
      <c r="P142" s="255"/>
      <c r="Q142" s="255"/>
      <c r="R142" s="255"/>
      <c r="S142" s="255"/>
      <c r="T142" s="25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7" t="s">
        <v>235</v>
      </c>
      <c r="AU142" s="257" t="s">
        <v>84</v>
      </c>
      <c r="AV142" s="14" t="s">
        <v>84</v>
      </c>
      <c r="AW142" s="14" t="s">
        <v>35</v>
      </c>
      <c r="AX142" s="14" t="s">
        <v>82</v>
      </c>
      <c r="AY142" s="257" t="s">
        <v>223</v>
      </c>
    </row>
    <row r="143" s="2" customFormat="1" ht="16.5" customHeight="1">
      <c r="A143" s="42"/>
      <c r="B143" s="43"/>
      <c r="C143" s="218" t="s">
        <v>287</v>
      </c>
      <c r="D143" s="218" t="s">
        <v>226</v>
      </c>
      <c r="E143" s="219" t="s">
        <v>288</v>
      </c>
      <c r="F143" s="220" t="s">
        <v>289</v>
      </c>
      <c r="G143" s="221" t="s">
        <v>240</v>
      </c>
      <c r="H143" s="222">
        <v>2.835</v>
      </c>
      <c r="I143" s="223"/>
      <c r="J143" s="224">
        <f>ROUND(I143*H143,2)</f>
        <v>0</v>
      </c>
      <c r="K143" s="220" t="s">
        <v>230</v>
      </c>
      <c r="L143" s="48"/>
      <c r="M143" s="225" t="s">
        <v>28</v>
      </c>
      <c r="N143" s="226" t="s">
        <v>45</v>
      </c>
      <c r="O143" s="88"/>
      <c r="P143" s="227">
        <f>O143*H143</f>
        <v>0</v>
      </c>
      <c r="Q143" s="227">
        <v>0.00012</v>
      </c>
      <c r="R143" s="227">
        <f>Q143*H143</f>
        <v>0.00034020000000000003</v>
      </c>
      <c r="S143" s="227">
        <v>0</v>
      </c>
      <c r="T143" s="228">
        <f>S143*H143</f>
        <v>0</v>
      </c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R143" s="229" t="s">
        <v>231</v>
      </c>
      <c r="AT143" s="229" t="s">
        <v>226</v>
      </c>
      <c r="AU143" s="229" t="s">
        <v>84</v>
      </c>
      <c r="AY143" s="21" t="s">
        <v>223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21" t="s">
        <v>82</v>
      </c>
      <c r="BK143" s="230">
        <f>ROUND(I143*H143,2)</f>
        <v>0</v>
      </c>
      <c r="BL143" s="21" t="s">
        <v>231</v>
      </c>
      <c r="BM143" s="229" t="s">
        <v>290</v>
      </c>
    </row>
    <row r="144" s="2" customFormat="1">
      <c r="A144" s="42"/>
      <c r="B144" s="43"/>
      <c r="C144" s="44"/>
      <c r="D144" s="231" t="s">
        <v>233</v>
      </c>
      <c r="E144" s="44"/>
      <c r="F144" s="232" t="s">
        <v>291</v>
      </c>
      <c r="G144" s="44"/>
      <c r="H144" s="44"/>
      <c r="I144" s="233"/>
      <c r="J144" s="44"/>
      <c r="K144" s="44"/>
      <c r="L144" s="48"/>
      <c r="M144" s="234"/>
      <c r="N144" s="235"/>
      <c r="O144" s="88"/>
      <c r="P144" s="88"/>
      <c r="Q144" s="88"/>
      <c r="R144" s="88"/>
      <c r="S144" s="88"/>
      <c r="T144" s="89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T144" s="21" t="s">
        <v>233</v>
      </c>
      <c r="AU144" s="21" t="s">
        <v>84</v>
      </c>
    </row>
    <row r="145" s="13" customFormat="1">
      <c r="A145" s="13"/>
      <c r="B145" s="236"/>
      <c r="C145" s="237"/>
      <c r="D145" s="238" t="s">
        <v>235</v>
      </c>
      <c r="E145" s="239" t="s">
        <v>28</v>
      </c>
      <c r="F145" s="240" t="s">
        <v>244</v>
      </c>
      <c r="G145" s="237"/>
      <c r="H145" s="239" t="s">
        <v>28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6" t="s">
        <v>235</v>
      </c>
      <c r="AU145" s="246" t="s">
        <v>84</v>
      </c>
      <c r="AV145" s="13" t="s">
        <v>82</v>
      </c>
      <c r="AW145" s="13" t="s">
        <v>35</v>
      </c>
      <c r="AX145" s="13" t="s">
        <v>74</v>
      </c>
      <c r="AY145" s="246" t="s">
        <v>223</v>
      </c>
    </row>
    <row r="146" s="14" customFormat="1">
      <c r="A146" s="14"/>
      <c r="B146" s="247"/>
      <c r="C146" s="248"/>
      <c r="D146" s="238" t="s">
        <v>235</v>
      </c>
      <c r="E146" s="249" t="s">
        <v>28</v>
      </c>
      <c r="F146" s="250" t="s">
        <v>292</v>
      </c>
      <c r="G146" s="248"/>
      <c r="H146" s="251">
        <v>2.835</v>
      </c>
      <c r="I146" s="252"/>
      <c r="J146" s="248"/>
      <c r="K146" s="248"/>
      <c r="L146" s="253"/>
      <c r="M146" s="254"/>
      <c r="N146" s="255"/>
      <c r="O146" s="255"/>
      <c r="P146" s="255"/>
      <c r="Q146" s="255"/>
      <c r="R146" s="255"/>
      <c r="S146" s="255"/>
      <c r="T146" s="25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7" t="s">
        <v>235</v>
      </c>
      <c r="AU146" s="257" t="s">
        <v>84</v>
      </c>
      <c r="AV146" s="14" t="s">
        <v>84</v>
      </c>
      <c r="AW146" s="14" t="s">
        <v>35</v>
      </c>
      <c r="AX146" s="14" t="s">
        <v>82</v>
      </c>
      <c r="AY146" s="257" t="s">
        <v>223</v>
      </c>
    </row>
    <row r="147" s="2" customFormat="1" ht="16.5" customHeight="1">
      <c r="A147" s="42"/>
      <c r="B147" s="43"/>
      <c r="C147" s="218" t="s">
        <v>293</v>
      </c>
      <c r="D147" s="218" t="s">
        <v>226</v>
      </c>
      <c r="E147" s="219" t="s">
        <v>294</v>
      </c>
      <c r="F147" s="220" t="s">
        <v>295</v>
      </c>
      <c r="G147" s="221" t="s">
        <v>240</v>
      </c>
      <c r="H147" s="222">
        <v>19.100000000000001</v>
      </c>
      <c r="I147" s="223"/>
      <c r="J147" s="224">
        <f>ROUND(I147*H147,2)</f>
        <v>0</v>
      </c>
      <c r="K147" s="220" t="s">
        <v>28</v>
      </c>
      <c r="L147" s="48"/>
      <c r="M147" s="225" t="s">
        <v>28</v>
      </c>
      <c r="N147" s="226" t="s">
        <v>45</v>
      </c>
      <c r="O147" s="88"/>
      <c r="P147" s="227">
        <f>O147*H147</f>
        <v>0</v>
      </c>
      <c r="Q147" s="227">
        <v>0.00020000000000000001</v>
      </c>
      <c r="R147" s="227">
        <f>Q147*H147</f>
        <v>0.0038200000000000005</v>
      </c>
      <c r="S147" s="227">
        <v>0</v>
      </c>
      <c r="T147" s="228">
        <f>S147*H147</f>
        <v>0</v>
      </c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R147" s="229" t="s">
        <v>231</v>
      </c>
      <c r="AT147" s="229" t="s">
        <v>226</v>
      </c>
      <c r="AU147" s="229" t="s">
        <v>84</v>
      </c>
      <c r="AY147" s="21" t="s">
        <v>223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21" t="s">
        <v>82</v>
      </c>
      <c r="BK147" s="230">
        <f>ROUND(I147*H147,2)</f>
        <v>0</v>
      </c>
      <c r="BL147" s="21" t="s">
        <v>231</v>
      </c>
      <c r="BM147" s="229" t="s">
        <v>296</v>
      </c>
    </row>
    <row r="148" s="13" customFormat="1">
      <c r="A148" s="13"/>
      <c r="B148" s="236"/>
      <c r="C148" s="237"/>
      <c r="D148" s="238" t="s">
        <v>235</v>
      </c>
      <c r="E148" s="239" t="s">
        <v>28</v>
      </c>
      <c r="F148" s="240" t="s">
        <v>242</v>
      </c>
      <c r="G148" s="237"/>
      <c r="H148" s="239" t="s">
        <v>28</v>
      </c>
      <c r="I148" s="241"/>
      <c r="J148" s="237"/>
      <c r="K148" s="237"/>
      <c r="L148" s="242"/>
      <c r="M148" s="243"/>
      <c r="N148" s="244"/>
      <c r="O148" s="244"/>
      <c r="P148" s="244"/>
      <c r="Q148" s="244"/>
      <c r="R148" s="244"/>
      <c r="S148" s="244"/>
      <c r="T148" s="24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6" t="s">
        <v>235</v>
      </c>
      <c r="AU148" s="246" t="s">
        <v>84</v>
      </c>
      <c r="AV148" s="13" t="s">
        <v>82</v>
      </c>
      <c r="AW148" s="13" t="s">
        <v>35</v>
      </c>
      <c r="AX148" s="13" t="s">
        <v>74</v>
      </c>
      <c r="AY148" s="246" t="s">
        <v>223</v>
      </c>
    </row>
    <row r="149" s="14" customFormat="1">
      <c r="A149" s="14"/>
      <c r="B149" s="247"/>
      <c r="C149" s="248"/>
      <c r="D149" s="238" t="s">
        <v>235</v>
      </c>
      <c r="E149" s="249" t="s">
        <v>28</v>
      </c>
      <c r="F149" s="250" t="s">
        <v>297</v>
      </c>
      <c r="G149" s="248"/>
      <c r="H149" s="251">
        <v>4</v>
      </c>
      <c r="I149" s="252"/>
      <c r="J149" s="248"/>
      <c r="K149" s="248"/>
      <c r="L149" s="253"/>
      <c r="M149" s="254"/>
      <c r="N149" s="255"/>
      <c r="O149" s="255"/>
      <c r="P149" s="255"/>
      <c r="Q149" s="255"/>
      <c r="R149" s="255"/>
      <c r="S149" s="255"/>
      <c r="T149" s="25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7" t="s">
        <v>235</v>
      </c>
      <c r="AU149" s="257" t="s">
        <v>84</v>
      </c>
      <c r="AV149" s="14" t="s">
        <v>84</v>
      </c>
      <c r="AW149" s="14" t="s">
        <v>35</v>
      </c>
      <c r="AX149" s="14" t="s">
        <v>74</v>
      </c>
      <c r="AY149" s="257" t="s">
        <v>223</v>
      </c>
    </row>
    <row r="150" s="13" customFormat="1">
      <c r="A150" s="13"/>
      <c r="B150" s="236"/>
      <c r="C150" s="237"/>
      <c r="D150" s="238" t="s">
        <v>235</v>
      </c>
      <c r="E150" s="239" t="s">
        <v>28</v>
      </c>
      <c r="F150" s="240" t="s">
        <v>244</v>
      </c>
      <c r="G150" s="237"/>
      <c r="H150" s="239" t="s">
        <v>28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6" t="s">
        <v>235</v>
      </c>
      <c r="AU150" s="246" t="s">
        <v>84</v>
      </c>
      <c r="AV150" s="13" t="s">
        <v>82</v>
      </c>
      <c r="AW150" s="13" t="s">
        <v>35</v>
      </c>
      <c r="AX150" s="13" t="s">
        <v>74</v>
      </c>
      <c r="AY150" s="246" t="s">
        <v>223</v>
      </c>
    </row>
    <row r="151" s="14" customFormat="1">
      <c r="A151" s="14"/>
      <c r="B151" s="247"/>
      <c r="C151" s="248"/>
      <c r="D151" s="238" t="s">
        <v>235</v>
      </c>
      <c r="E151" s="249" t="s">
        <v>28</v>
      </c>
      <c r="F151" s="250" t="s">
        <v>298</v>
      </c>
      <c r="G151" s="248"/>
      <c r="H151" s="251">
        <v>10.9</v>
      </c>
      <c r="I151" s="252"/>
      <c r="J151" s="248"/>
      <c r="K151" s="248"/>
      <c r="L151" s="253"/>
      <c r="M151" s="254"/>
      <c r="N151" s="255"/>
      <c r="O151" s="255"/>
      <c r="P151" s="255"/>
      <c r="Q151" s="255"/>
      <c r="R151" s="255"/>
      <c r="S151" s="255"/>
      <c r="T151" s="25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7" t="s">
        <v>235</v>
      </c>
      <c r="AU151" s="257" t="s">
        <v>84</v>
      </c>
      <c r="AV151" s="14" t="s">
        <v>84</v>
      </c>
      <c r="AW151" s="14" t="s">
        <v>35</v>
      </c>
      <c r="AX151" s="14" t="s">
        <v>74</v>
      </c>
      <c r="AY151" s="257" t="s">
        <v>223</v>
      </c>
    </row>
    <row r="152" s="13" customFormat="1">
      <c r="A152" s="13"/>
      <c r="B152" s="236"/>
      <c r="C152" s="237"/>
      <c r="D152" s="238" t="s">
        <v>235</v>
      </c>
      <c r="E152" s="239" t="s">
        <v>28</v>
      </c>
      <c r="F152" s="240" t="s">
        <v>246</v>
      </c>
      <c r="G152" s="237"/>
      <c r="H152" s="239" t="s">
        <v>28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6" t="s">
        <v>235</v>
      </c>
      <c r="AU152" s="246" t="s">
        <v>84</v>
      </c>
      <c r="AV152" s="13" t="s">
        <v>82</v>
      </c>
      <c r="AW152" s="13" t="s">
        <v>35</v>
      </c>
      <c r="AX152" s="13" t="s">
        <v>74</v>
      </c>
      <c r="AY152" s="246" t="s">
        <v>223</v>
      </c>
    </row>
    <row r="153" s="14" customFormat="1">
      <c r="A153" s="14"/>
      <c r="B153" s="247"/>
      <c r="C153" s="248"/>
      <c r="D153" s="238" t="s">
        <v>235</v>
      </c>
      <c r="E153" s="249" t="s">
        <v>28</v>
      </c>
      <c r="F153" s="250" t="s">
        <v>299</v>
      </c>
      <c r="G153" s="248"/>
      <c r="H153" s="251">
        <v>4.2000000000000002</v>
      </c>
      <c r="I153" s="252"/>
      <c r="J153" s="248"/>
      <c r="K153" s="248"/>
      <c r="L153" s="253"/>
      <c r="M153" s="254"/>
      <c r="N153" s="255"/>
      <c r="O153" s="255"/>
      <c r="P153" s="255"/>
      <c r="Q153" s="255"/>
      <c r="R153" s="255"/>
      <c r="S153" s="255"/>
      <c r="T153" s="25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7" t="s">
        <v>235</v>
      </c>
      <c r="AU153" s="257" t="s">
        <v>84</v>
      </c>
      <c r="AV153" s="14" t="s">
        <v>84</v>
      </c>
      <c r="AW153" s="14" t="s">
        <v>35</v>
      </c>
      <c r="AX153" s="14" t="s">
        <v>74</v>
      </c>
      <c r="AY153" s="257" t="s">
        <v>223</v>
      </c>
    </row>
    <row r="154" s="15" customFormat="1">
      <c r="A154" s="15"/>
      <c r="B154" s="258"/>
      <c r="C154" s="259"/>
      <c r="D154" s="238" t="s">
        <v>235</v>
      </c>
      <c r="E154" s="260" t="s">
        <v>28</v>
      </c>
      <c r="F154" s="261" t="s">
        <v>248</v>
      </c>
      <c r="G154" s="259"/>
      <c r="H154" s="262">
        <v>19.100000000000001</v>
      </c>
      <c r="I154" s="263"/>
      <c r="J154" s="259"/>
      <c r="K154" s="259"/>
      <c r="L154" s="264"/>
      <c r="M154" s="265"/>
      <c r="N154" s="266"/>
      <c r="O154" s="266"/>
      <c r="P154" s="266"/>
      <c r="Q154" s="266"/>
      <c r="R154" s="266"/>
      <c r="S154" s="266"/>
      <c r="T154" s="267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8" t="s">
        <v>235</v>
      </c>
      <c r="AU154" s="268" t="s">
        <v>84</v>
      </c>
      <c r="AV154" s="15" t="s">
        <v>231</v>
      </c>
      <c r="AW154" s="15" t="s">
        <v>35</v>
      </c>
      <c r="AX154" s="15" t="s">
        <v>82</v>
      </c>
      <c r="AY154" s="268" t="s">
        <v>223</v>
      </c>
    </row>
    <row r="155" s="12" customFormat="1" ht="22.8" customHeight="1">
      <c r="A155" s="12"/>
      <c r="B155" s="202"/>
      <c r="C155" s="203"/>
      <c r="D155" s="204" t="s">
        <v>73</v>
      </c>
      <c r="E155" s="216" t="s">
        <v>231</v>
      </c>
      <c r="F155" s="216" t="s">
        <v>300</v>
      </c>
      <c r="G155" s="203"/>
      <c r="H155" s="203"/>
      <c r="I155" s="206"/>
      <c r="J155" s="217">
        <f>BK155</f>
        <v>0</v>
      </c>
      <c r="K155" s="203"/>
      <c r="L155" s="208"/>
      <c r="M155" s="209"/>
      <c r="N155" s="210"/>
      <c r="O155" s="210"/>
      <c r="P155" s="211">
        <f>SUM(P156:P171)</f>
        <v>0</v>
      </c>
      <c r="Q155" s="210"/>
      <c r="R155" s="211">
        <f>SUM(R156:R171)</f>
        <v>0.71809409000000002</v>
      </c>
      <c r="S155" s="210"/>
      <c r="T155" s="212">
        <f>SUM(T156:T171)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3" t="s">
        <v>82</v>
      </c>
      <c r="AT155" s="214" t="s">
        <v>73</v>
      </c>
      <c r="AU155" s="214" t="s">
        <v>82</v>
      </c>
      <c r="AY155" s="213" t="s">
        <v>223</v>
      </c>
      <c r="BK155" s="215">
        <f>SUM(BK156:BK171)</f>
        <v>0</v>
      </c>
    </row>
    <row r="156" s="2" customFormat="1" ht="16.5" customHeight="1">
      <c r="A156" s="42"/>
      <c r="B156" s="43"/>
      <c r="C156" s="218" t="s">
        <v>109</v>
      </c>
      <c r="D156" s="218" t="s">
        <v>226</v>
      </c>
      <c r="E156" s="219" t="s">
        <v>301</v>
      </c>
      <c r="F156" s="220" t="s">
        <v>302</v>
      </c>
      <c r="G156" s="221" t="s">
        <v>303</v>
      </c>
      <c r="H156" s="222">
        <v>0.254</v>
      </c>
      <c r="I156" s="223"/>
      <c r="J156" s="224">
        <f>ROUND(I156*H156,2)</f>
        <v>0</v>
      </c>
      <c r="K156" s="220" t="s">
        <v>230</v>
      </c>
      <c r="L156" s="48"/>
      <c r="M156" s="225" t="s">
        <v>28</v>
      </c>
      <c r="N156" s="226" t="s">
        <v>45</v>
      </c>
      <c r="O156" s="88"/>
      <c r="P156" s="227">
        <f>O156*H156</f>
        <v>0</v>
      </c>
      <c r="Q156" s="227">
        <v>2.5019800000000001</v>
      </c>
      <c r="R156" s="227">
        <f>Q156*H156</f>
        <v>0.63550292000000008</v>
      </c>
      <c r="S156" s="227">
        <v>0</v>
      </c>
      <c r="T156" s="228">
        <f>S156*H156</f>
        <v>0</v>
      </c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R156" s="229" t="s">
        <v>231</v>
      </c>
      <c r="AT156" s="229" t="s">
        <v>226</v>
      </c>
      <c r="AU156" s="229" t="s">
        <v>84</v>
      </c>
      <c r="AY156" s="21" t="s">
        <v>223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21" t="s">
        <v>82</v>
      </c>
      <c r="BK156" s="230">
        <f>ROUND(I156*H156,2)</f>
        <v>0</v>
      </c>
      <c r="BL156" s="21" t="s">
        <v>231</v>
      </c>
      <c r="BM156" s="229" t="s">
        <v>304</v>
      </c>
    </row>
    <row r="157" s="2" customFormat="1">
      <c r="A157" s="42"/>
      <c r="B157" s="43"/>
      <c r="C157" s="44"/>
      <c r="D157" s="231" t="s">
        <v>233</v>
      </c>
      <c r="E157" s="44"/>
      <c r="F157" s="232" t="s">
        <v>305</v>
      </c>
      <c r="G157" s="44"/>
      <c r="H157" s="44"/>
      <c r="I157" s="233"/>
      <c r="J157" s="44"/>
      <c r="K157" s="44"/>
      <c r="L157" s="48"/>
      <c r="M157" s="234"/>
      <c r="N157" s="235"/>
      <c r="O157" s="88"/>
      <c r="P157" s="88"/>
      <c r="Q157" s="88"/>
      <c r="R157" s="88"/>
      <c r="S157" s="88"/>
      <c r="T157" s="89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T157" s="21" t="s">
        <v>233</v>
      </c>
      <c r="AU157" s="21" t="s">
        <v>84</v>
      </c>
    </row>
    <row r="158" s="13" customFormat="1">
      <c r="A158" s="13"/>
      <c r="B158" s="236"/>
      <c r="C158" s="237"/>
      <c r="D158" s="238" t="s">
        <v>235</v>
      </c>
      <c r="E158" s="239" t="s">
        <v>28</v>
      </c>
      <c r="F158" s="240" t="s">
        <v>306</v>
      </c>
      <c r="G158" s="237"/>
      <c r="H158" s="239" t="s">
        <v>28</v>
      </c>
      <c r="I158" s="241"/>
      <c r="J158" s="237"/>
      <c r="K158" s="237"/>
      <c r="L158" s="242"/>
      <c r="M158" s="243"/>
      <c r="N158" s="244"/>
      <c r="O158" s="244"/>
      <c r="P158" s="244"/>
      <c r="Q158" s="244"/>
      <c r="R158" s="244"/>
      <c r="S158" s="244"/>
      <c r="T158" s="24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6" t="s">
        <v>235</v>
      </c>
      <c r="AU158" s="246" t="s">
        <v>84</v>
      </c>
      <c r="AV158" s="13" t="s">
        <v>82</v>
      </c>
      <c r="AW158" s="13" t="s">
        <v>35</v>
      </c>
      <c r="AX158" s="13" t="s">
        <v>74</v>
      </c>
      <c r="AY158" s="246" t="s">
        <v>223</v>
      </c>
    </row>
    <row r="159" s="14" customFormat="1">
      <c r="A159" s="14"/>
      <c r="B159" s="247"/>
      <c r="C159" s="248"/>
      <c r="D159" s="238" t="s">
        <v>235</v>
      </c>
      <c r="E159" s="249" t="s">
        <v>28</v>
      </c>
      <c r="F159" s="250" t="s">
        <v>307</v>
      </c>
      <c r="G159" s="248"/>
      <c r="H159" s="251">
        <v>0.254</v>
      </c>
      <c r="I159" s="252"/>
      <c r="J159" s="248"/>
      <c r="K159" s="248"/>
      <c r="L159" s="253"/>
      <c r="M159" s="254"/>
      <c r="N159" s="255"/>
      <c r="O159" s="255"/>
      <c r="P159" s="255"/>
      <c r="Q159" s="255"/>
      <c r="R159" s="255"/>
      <c r="S159" s="255"/>
      <c r="T159" s="25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7" t="s">
        <v>235</v>
      </c>
      <c r="AU159" s="257" t="s">
        <v>84</v>
      </c>
      <c r="AV159" s="14" t="s">
        <v>84</v>
      </c>
      <c r="AW159" s="14" t="s">
        <v>35</v>
      </c>
      <c r="AX159" s="14" t="s">
        <v>82</v>
      </c>
      <c r="AY159" s="257" t="s">
        <v>223</v>
      </c>
    </row>
    <row r="160" s="2" customFormat="1" ht="16.5" customHeight="1">
      <c r="A160" s="42"/>
      <c r="B160" s="43"/>
      <c r="C160" s="218" t="s">
        <v>8</v>
      </c>
      <c r="D160" s="218" t="s">
        <v>226</v>
      </c>
      <c r="E160" s="219" t="s">
        <v>308</v>
      </c>
      <c r="F160" s="220" t="s">
        <v>309</v>
      </c>
      <c r="G160" s="221" t="s">
        <v>229</v>
      </c>
      <c r="H160" s="222">
        <v>3.4350000000000001</v>
      </c>
      <c r="I160" s="223"/>
      <c r="J160" s="224">
        <f>ROUND(I160*H160,2)</f>
        <v>0</v>
      </c>
      <c r="K160" s="220" t="s">
        <v>230</v>
      </c>
      <c r="L160" s="48"/>
      <c r="M160" s="225" t="s">
        <v>28</v>
      </c>
      <c r="N160" s="226" t="s">
        <v>45</v>
      </c>
      <c r="O160" s="88"/>
      <c r="P160" s="227">
        <f>O160*H160</f>
        <v>0</v>
      </c>
      <c r="Q160" s="227">
        <v>0.011169999999999999</v>
      </c>
      <c r="R160" s="227">
        <f>Q160*H160</f>
        <v>0.038368949999999999</v>
      </c>
      <c r="S160" s="227">
        <v>0</v>
      </c>
      <c r="T160" s="228">
        <f>S160*H160</f>
        <v>0</v>
      </c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R160" s="229" t="s">
        <v>231</v>
      </c>
      <c r="AT160" s="229" t="s">
        <v>226</v>
      </c>
      <c r="AU160" s="229" t="s">
        <v>84</v>
      </c>
      <c r="AY160" s="21" t="s">
        <v>223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21" t="s">
        <v>82</v>
      </c>
      <c r="BK160" s="230">
        <f>ROUND(I160*H160,2)</f>
        <v>0</v>
      </c>
      <c r="BL160" s="21" t="s">
        <v>231</v>
      </c>
      <c r="BM160" s="229" t="s">
        <v>310</v>
      </c>
    </row>
    <row r="161" s="2" customFormat="1">
      <c r="A161" s="42"/>
      <c r="B161" s="43"/>
      <c r="C161" s="44"/>
      <c r="D161" s="231" t="s">
        <v>233</v>
      </c>
      <c r="E161" s="44"/>
      <c r="F161" s="232" t="s">
        <v>311</v>
      </c>
      <c r="G161" s="44"/>
      <c r="H161" s="44"/>
      <c r="I161" s="233"/>
      <c r="J161" s="44"/>
      <c r="K161" s="44"/>
      <c r="L161" s="48"/>
      <c r="M161" s="234"/>
      <c r="N161" s="235"/>
      <c r="O161" s="88"/>
      <c r="P161" s="88"/>
      <c r="Q161" s="88"/>
      <c r="R161" s="88"/>
      <c r="S161" s="88"/>
      <c r="T161" s="89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T161" s="21" t="s">
        <v>233</v>
      </c>
      <c r="AU161" s="21" t="s">
        <v>84</v>
      </c>
    </row>
    <row r="162" s="13" customFormat="1">
      <c r="A162" s="13"/>
      <c r="B162" s="236"/>
      <c r="C162" s="237"/>
      <c r="D162" s="238" t="s">
        <v>235</v>
      </c>
      <c r="E162" s="239" t="s">
        <v>28</v>
      </c>
      <c r="F162" s="240" t="s">
        <v>306</v>
      </c>
      <c r="G162" s="237"/>
      <c r="H162" s="239" t="s">
        <v>28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6" t="s">
        <v>235</v>
      </c>
      <c r="AU162" s="246" t="s">
        <v>84</v>
      </c>
      <c r="AV162" s="13" t="s">
        <v>82</v>
      </c>
      <c r="AW162" s="13" t="s">
        <v>35</v>
      </c>
      <c r="AX162" s="13" t="s">
        <v>74</v>
      </c>
      <c r="AY162" s="246" t="s">
        <v>223</v>
      </c>
    </row>
    <row r="163" s="14" customFormat="1">
      <c r="A163" s="14"/>
      <c r="B163" s="247"/>
      <c r="C163" s="248"/>
      <c r="D163" s="238" t="s">
        <v>235</v>
      </c>
      <c r="E163" s="249" t="s">
        <v>28</v>
      </c>
      <c r="F163" s="250" t="s">
        <v>312</v>
      </c>
      <c r="G163" s="248"/>
      <c r="H163" s="251">
        <v>3.4350000000000001</v>
      </c>
      <c r="I163" s="252"/>
      <c r="J163" s="248"/>
      <c r="K163" s="248"/>
      <c r="L163" s="253"/>
      <c r="M163" s="254"/>
      <c r="N163" s="255"/>
      <c r="O163" s="255"/>
      <c r="P163" s="255"/>
      <c r="Q163" s="255"/>
      <c r="R163" s="255"/>
      <c r="S163" s="255"/>
      <c r="T163" s="25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7" t="s">
        <v>235</v>
      </c>
      <c r="AU163" s="257" t="s">
        <v>84</v>
      </c>
      <c r="AV163" s="14" t="s">
        <v>84</v>
      </c>
      <c r="AW163" s="14" t="s">
        <v>35</v>
      </c>
      <c r="AX163" s="14" t="s">
        <v>82</v>
      </c>
      <c r="AY163" s="257" t="s">
        <v>223</v>
      </c>
    </row>
    <row r="164" s="2" customFormat="1" ht="16.5" customHeight="1">
      <c r="A164" s="42"/>
      <c r="B164" s="43"/>
      <c r="C164" s="218" t="s">
        <v>313</v>
      </c>
      <c r="D164" s="218" t="s">
        <v>226</v>
      </c>
      <c r="E164" s="219" t="s">
        <v>314</v>
      </c>
      <c r="F164" s="220" t="s">
        <v>315</v>
      </c>
      <c r="G164" s="221" t="s">
        <v>229</v>
      </c>
      <c r="H164" s="222">
        <v>3.4350000000000001</v>
      </c>
      <c r="I164" s="223"/>
      <c r="J164" s="224">
        <f>ROUND(I164*H164,2)</f>
        <v>0</v>
      </c>
      <c r="K164" s="220" t="s">
        <v>230</v>
      </c>
      <c r="L164" s="48"/>
      <c r="M164" s="225" t="s">
        <v>28</v>
      </c>
      <c r="N164" s="226" t="s">
        <v>45</v>
      </c>
      <c r="O164" s="88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R164" s="229" t="s">
        <v>231</v>
      </c>
      <c r="AT164" s="229" t="s">
        <v>226</v>
      </c>
      <c r="AU164" s="229" t="s">
        <v>84</v>
      </c>
      <c r="AY164" s="21" t="s">
        <v>223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21" t="s">
        <v>82</v>
      </c>
      <c r="BK164" s="230">
        <f>ROUND(I164*H164,2)</f>
        <v>0</v>
      </c>
      <c r="BL164" s="21" t="s">
        <v>231</v>
      </c>
      <c r="BM164" s="229" t="s">
        <v>316</v>
      </c>
    </row>
    <row r="165" s="2" customFormat="1">
      <c r="A165" s="42"/>
      <c r="B165" s="43"/>
      <c r="C165" s="44"/>
      <c r="D165" s="231" t="s">
        <v>233</v>
      </c>
      <c r="E165" s="44"/>
      <c r="F165" s="232" t="s">
        <v>317</v>
      </c>
      <c r="G165" s="44"/>
      <c r="H165" s="44"/>
      <c r="I165" s="233"/>
      <c r="J165" s="44"/>
      <c r="K165" s="44"/>
      <c r="L165" s="48"/>
      <c r="M165" s="234"/>
      <c r="N165" s="235"/>
      <c r="O165" s="88"/>
      <c r="P165" s="88"/>
      <c r="Q165" s="88"/>
      <c r="R165" s="88"/>
      <c r="S165" s="88"/>
      <c r="T165" s="89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T165" s="21" t="s">
        <v>233</v>
      </c>
      <c r="AU165" s="21" t="s">
        <v>84</v>
      </c>
    </row>
    <row r="166" s="13" customFormat="1">
      <c r="A166" s="13"/>
      <c r="B166" s="236"/>
      <c r="C166" s="237"/>
      <c r="D166" s="238" t="s">
        <v>235</v>
      </c>
      <c r="E166" s="239" t="s">
        <v>28</v>
      </c>
      <c r="F166" s="240" t="s">
        <v>306</v>
      </c>
      <c r="G166" s="237"/>
      <c r="H166" s="239" t="s">
        <v>28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6" t="s">
        <v>235</v>
      </c>
      <c r="AU166" s="246" t="s">
        <v>84</v>
      </c>
      <c r="AV166" s="13" t="s">
        <v>82</v>
      </c>
      <c r="AW166" s="13" t="s">
        <v>35</v>
      </c>
      <c r="AX166" s="13" t="s">
        <v>74</v>
      </c>
      <c r="AY166" s="246" t="s">
        <v>223</v>
      </c>
    </row>
    <row r="167" s="14" customFormat="1">
      <c r="A167" s="14"/>
      <c r="B167" s="247"/>
      <c r="C167" s="248"/>
      <c r="D167" s="238" t="s">
        <v>235</v>
      </c>
      <c r="E167" s="249" t="s">
        <v>28</v>
      </c>
      <c r="F167" s="250" t="s">
        <v>312</v>
      </c>
      <c r="G167" s="248"/>
      <c r="H167" s="251">
        <v>3.4350000000000001</v>
      </c>
      <c r="I167" s="252"/>
      <c r="J167" s="248"/>
      <c r="K167" s="248"/>
      <c r="L167" s="253"/>
      <c r="M167" s="254"/>
      <c r="N167" s="255"/>
      <c r="O167" s="255"/>
      <c r="P167" s="255"/>
      <c r="Q167" s="255"/>
      <c r="R167" s="255"/>
      <c r="S167" s="255"/>
      <c r="T167" s="25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7" t="s">
        <v>235</v>
      </c>
      <c r="AU167" s="257" t="s">
        <v>84</v>
      </c>
      <c r="AV167" s="14" t="s">
        <v>84</v>
      </c>
      <c r="AW167" s="14" t="s">
        <v>35</v>
      </c>
      <c r="AX167" s="14" t="s">
        <v>82</v>
      </c>
      <c r="AY167" s="257" t="s">
        <v>223</v>
      </c>
    </row>
    <row r="168" s="2" customFormat="1" ht="16.5" customHeight="1">
      <c r="A168" s="42"/>
      <c r="B168" s="43"/>
      <c r="C168" s="218" t="s">
        <v>318</v>
      </c>
      <c r="D168" s="218" t="s">
        <v>226</v>
      </c>
      <c r="E168" s="219" t="s">
        <v>319</v>
      </c>
      <c r="F168" s="220" t="s">
        <v>320</v>
      </c>
      <c r="G168" s="221" t="s">
        <v>256</v>
      </c>
      <c r="H168" s="222">
        <v>0.042000000000000003</v>
      </c>
      <c r="I168" s="223"/>
      <c r="J168" s="224">
        <f>ROUND(I168*H168,2)</f>
        <v>0</v>
      </c>
      <c r="K168" s="220" t="s">
        <v>230</v>
      </c>
      <c r="L168" s="48"/>
      <c r="M168" s="225" t="s">
        <v>28</v>
      </c>
      <c r="N168" s="226" t="s">
        <v>45</v>
      </c>
      <c r="O168" s="88"/>
      <c r="P168" s="227">
        <f>O168*H168</f>
        <v>0</v>
      </c>
      <c r="Q168" s="227">
        <v>1.05291</v>
      </c>
      <c r="R168" s="227">
        <f>Q168*H168</f>
        <v>0.044222220000000007</v>
      </c>
      <c r="S168" s="227">
        <v>0</v>
      </c>
      <c r="T168" s="228">
        <f>S168*H168</f>
        <v>0</v>
      </c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R168" s="229" t="s">
        <v>231</v>
      </c>
      <c r="AT168" s="229" t="s">
        <v>226</v>
      </c>
      <c r="AU168" s="229" t="s">
        <v>84</v>
      </c>
      <c r="AY168" s="21" t="s">
        <v>223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21" t="s">
        <v>82</v>
      </c>
      <c r="BK168" s="230">
        <f>ROUND(I168*H168,2)</f>
        <v>0</v>
      </c>
      <c r="BL168" s="21" t="s">
        <v>231</v>
      </c>
      <c r="BM168" s="229" t="s">
        <v>321</v>
      </c>
    </row>
    <row r="169" s="2" customFormat="1">
      <c r="A169" s="42"/>
      <c r="B169" s="43"/>
      <c r="C169" s="44"/>
      <c r="D169" s="231" t="s">
        <v>233</v>
      </c>
      <c r="E169" s="44"/>
      <c r="F169" s="232" t="s">
        <v>322</v>
      </c>
      <c r="G169" s="44"/>
      <c r="H169" s="44"/>
      <c r="I169" s="233"/>
      <c r="J169" s="44"/>
      <c r="K169" s="44"/>
      <c r="L169" s="48"/>
      <c r="M169" s="234"/>
      <c r="N169" s="235"/>
      <c r="O169" s="88"/>
      <c r="P169" s="88"/>
      <c r="Q169" s="88"/>
      <c r="R169" s="88"/>
      <c r="S169" s="88"/>
      <c r="T169" s="89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T169" s="21" t="s">
        <v>233</v>
      </c>
      <c r="AU169" s="21" t="s">
        <v>84</v>
      </c>
    </row>
    <row r="170" s="13" customFormat="1">
      <c r="A170" s="13"/>
      <c r="B170" s="236"/>
      <c r="C170" s="237"/>
      <c r="D170" s="238" t="s">
        <v>235</v>
      </c>
      <c r="E170" s="239" t="s">
        <v>28</v>
      </c>
      <c r="F170" s="240" t="s">
        <v>306</v>
      </c>
      <c r="G170" s="237"/>
      <c r="H170" s="239" t="s">
        <v>28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6" t="s">
        <v>235</v>
      </c>
      <c r="AU170" s="246" t="s">
        <v>84</v>
      </c>
      <c r="AV170" s="13" t="s">
        <v>82</v>
      </c>
      <c r="AW170" s="13" t="s">
        <v>35</v>
      </c>
      <c r="AX170" s="13" t="s">
        <v>74</v>
      </c>
      <c r="AY170" s="246" t="s">
        <v>223</v>
      </c>
    </row>
    <row r="171" s="14" customFormat="1">
      <c r="A171" s="14"/>
      <c r="B171" s="247"/>
      <c r="C171" s="248"/>
      <c r="D171" s="238" t="s">
        <v>235</v>
      </c>
      <c r="E171" s="249" t="s">
        <v>28</v>
      </c>
      <c r="F171" s="250" t="s">
        <v>323</v>
      </c>
      <c r="G171" s="248"/>
      <c r="H171" s="251">
        <v>0.042000000000000003</v>
      </c>
      <c r="I171" s="252"/>
      <c r="J171" s="248"/>
      <c r="K171" s="248"/>
      <c r="L171" s="253"/>
      <c r="M171" s="254"/>
      <c r="N171" s="255"/>
      <c r="O171" s="255"/>
      <c r="P171" s="255"/>
      <c r="Q171" s="255"/>
      <c r="R171" s="255"/>
      <c r="S171" s="255"/>
      <c r="T171" s="25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7" t="s">
        <v>235</v>
      </c>
      <c r="AU171" s="257" t="s">
        <v>84</v>
      </c>
      <c r="AV171" s="14" t="s">
        <v>84</v>
      </c>
      <c r="AW171" s="14" t="s">
        <v>35</v>
      </c>
      <c r="AX171" s="14" t="s">
        <v>82</v>
      </c>
      <c r="AY171" s="257" t="s">
        <v>223</v>
      </c>
    </row>
    <row r="172" s="12" customFormat="1" ht="22.8" customHeight="1">
      <c r="A172" s="12"/>
      <c r="B172" s="202"/>
      <c r="C172" s="203"/>
      <c r="D172" s="204" t="s">
        <v>73</v>
      </c>
      <c r="E172" s="216" t="s">
        <v>268</v>
      </c>
      <c r="F172" s="216" t="s">
        <v>324</v>
      </c>
      <c r="G172" s="203"/>
      <c r="H172" s="203"/>
      <c r="I172" s="206"/>
      <c r="J172" s="217">
        <f>BK172</f>
        <v>0</v>
      </c>
      <c r="K172" s="203"/>
      <c r="L172" s="208"/>
      <c r="M172" s="209"/>
      <c r="N172" s="210"/>
      <c r="O172" s="210"/>
      <c r="P172" s="211">
        <f>SUM(P173:P269)</f>
        <v>0</v>
      </c>
      <c r="Q172" s="210"/>
      <c r="R172" s="211">
        <f>SUM(R173:R269)</f>
        <v>90.955789239999987</v>
      </c>
      <c r="S172" s="210"/>
      <c r="T172" s="212">
        <f>SUM(T173:T269)</f>
        <v>0.0026249400000000001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3" t="s">
        <v>82</v>
      </c>
      <c r="AT172" s="214" t="s">
        <v>73</v>
      </c>
      <c r="AU172" s="214" t="s">
        <v>82</v>
      </c>
      <c r="AY172" s="213" t="s">
        <v>223</v>
      </c>
      <c r="BK172" s="215">
        <f>SUM(BK173:BK269)</f>
        <v>0</v>
      </c>
    </row>
    <row r="173" s="2" customFormat="1" ht="24.15" customHeight="1">
      <c r="A173" s="42"/>
      <c r="B173" s="43"/>
      <c r="C173" s="218" t="s">
        <v>134</v>
      </c>
      <c r="D173" s="218" t="s">
        <v>226</v>
      </c>
      <c r="E173" s="219" t="s">
        <v>325</v>
      </c>
      <c r="F173" s="220" t="s">
        <v>326</v>
      </c>
      <c r="G173" s="221" t="s">
        <v>229</v>
      </c>
      <c r="H173" s="222">
        <v>1222.2380000000001</v>
      </c>
      <c r="I173" s="223"/>
      <c r="J173" s="224">
        <f>ROUND(I173*H173,2)</f>
        <v>0</v>
      </c>
      <c r="K173" s="220" t="s">
        <v>230</v>
      </c>
      <c r="L173" s="48"/>
      <c r="M173" s="225" t="s">
        <v>28</v>
      </c>
      <c r="N173" s="226" t="s">
        <v>45</v>
      </c>
      <c r="O173" s="88"/>
      <c r="P173" s="227">
        <f>O173*H173</f>
        <v>0</v>
      </c>
      <c r="Q173" s="227">
        <v>0.017399999999999999</v>
      </c>
      <c r="R173" s="227">
        <f>Q173*H173</f>
        <v>21.266941199999998</v>
      </c>
      <c r="S173" s="227">
        <v>0</v>
      </c>
      <c r="T173" s="228">
        <f>S173*H173</f>
        <v>0</v>
      </c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R173" s="229" t="s">
        <v>231</v>
      </c>
      <c r="AT173" s="229" t="s">
        <v>226</v>
      </c>
      <c r="AU173" s="229" t="s">
        <v>84</v>
      </c>
      <c r="AY173" s="21" t="s">
        <v>223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21" t="s">
        <v>82</v>
      </c>
      <c r="BK173" s="230">
        <f>ROUND(I173*H173,2)</f>
        <v>0</v>
      </c>
      <c r="BL173" s="21" t="s">
        <v>231</v>
      </c>
      <c r="BM173" s="229" t="s">
        <v>327</v>
      </c>
    </row>
    <row r="174" s="2" customFormat="1">
      <c r="A174" s="42"/>
      <c r="B174" s="43"/>
      <c r="C174" s="44"/>
      <c r="D174" s="231" t="s">
        <v>233</v>
      </c>
      <c r="E174" s="44"/>
      <c r="F174" s="232" t="s">
        <v>328</v>
      </c>
      <c r="G174" s="44"/>
      <c r="H174" s="44"/>
      <c r="I174" s="233"/>
      <c r="J174" s="44"/>
      <c r="K174" s="44"/>
      <c r="L174" s="48"/>
      <c r="M174" s="234"/>
      <c r="N174" s="235"/>
      <c r="O174" s="88"/>
      <c r="P174" s="88"/>
      <c r="Q174" s="88"/>
      <c r="R174" s="88"/>
      <c r="S174" s="88"/>
      <c r="T174" s="89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T174" s="21" t="s">
        <v>233</v>
      </c>
      <c r="AU174" s="21" t="s">
        <v>84</v>
      </c>
    </row>
    <row r="175" s="14" customFormat="1">
      <c r="A175" s="14"/>
      <c r="B175" s="247"/>
      <c r="C175" s="248"/>
      <c r="D175" s="238" t="s">
        <v>235</v>
      </c>
      <c r="E175" s="249" t="s">
        <v>28</v>
      </c>
      <c r="F175" s="250" t="s">
        <v>122</v>
      </c>
      <c r="G175" s="248"/>
      <c r="H175" s="251">
        <v>1222.2380000000001</v>
      </c>
      <c r="I175" s="252"/>
      <c r="J175" s="248"/>
      <c r="K175" s="248"/>
      <c r="L175" s="253"/>
      <c r="M175" s="254"/>
      <c r="N175" s="255"/>
      <c r="O175" s="255"/>
      <c r="P175" s="255"/>
      <c r="Q175" s="255"/>
      <c r="R175" s="255"/>
      <c r="S175" s="255"/>
      <c r="T175" s="25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7" t="s">
        <v>235</v>
      </c>
      <c r="AU175" s="257" t="s">
        <v>84</v>
      </c>
      <c r="AV175" s="14" t="s">
        <v>84</v>
      </c>
      <c r="AW175" s="14" t="s">
        <v>35</v>
      </c>
      <c r="AX175" s="14" t="s">
        <v>82</v>
      </c>
      <c r="AY175" s="257" t="s">
        <v>223</v>
      </c>
    </row>
    <row r="176" s="2" customFormat="1" ht="16.5" customHeight="1">
      <c r="A176" s="42"/>
      <c r="B176" s="43"/>
      <c r="C176" s="218" t="s">
        <v>257</v>
      </c>
      <c r="D176" s="218" t="s">
        <v>226</v>
      </c>
      <c r="E176" s="219" t="s">
        <v>329</v>
      </c>
      <c r="F176" s="220" t="s">
        <v>330</v>
      </c>
      <c r="G176" s="221" t="s">
        <v>229</v>
      </c>
      <c r="H176" s="222">
        <v>20.550000000000001</v>
      </c>
      <c r="I176" s="223"/>
      <c r="J176" s="224">
        <f>ROUND(I176*H176,2)</f>
        <v>0</v>
      </c>
      <c r="K176" s="220" t="s">
        <v>230</v>
      </c>
      <c r="L176" s="48"/>
      <c r="M176" s="225" t="s">
        <v>28</v>
      </c>
      <c r="N176" s="226" t="s">
        <v>45</v>
      </c>
      <c r="O176" s="88"/>
      <c r="P176" s="227">
        <f>O176*H176</f>
        <v>0</v>
      </c>
      <c r="Q176" s="227">
        <v>0.00025999999999999998</v>
      </c>
      <c r="R176" s="227">
        <f>Q176*H176</f>
        <v>0.0053429999999999997</v>
      </c>
      <c r="S176" s="227">
        <v>0</v>
      </c>
      <c r="T176" s="228">
        <f>S176*H176</f>
        <v>0</v>
      </c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R176" s="229" t="s">
        <v>231</v>
      </c>
      <c r="AT176" s="229" t="s">
        <v>226</v>
      </c>
      <c r="AU176" s="229" t="s">
        <v>84</v>
      </c>
      <c r="AY176" s="21" t="s">
        <v>223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21" t="s">
        <v>82</v>
      </c>
      <c r="BK176" s="230">
        <f>ROUND(I176*H176,2)</f>
        <v>0</v>
      </c>
      <c r="BL176" s="21" t="s">
        <v>231</v>
      </c>
      <c r="BM176" s="229" t="s">
        <v>331</v>
      </c>
    </row>
    <row r="177" s="2" customFormat="1">
      <c r="A177" s="42"/>
      <c r="B177" s="43"/>
      <c r="C177" s="44"/>
      <c r="D177" s="231" t="s">
        <v>233</v>
      </c>
      <c r="E177" s="44"/>
      <c r="F177" s="232" t="s">
        <v>332</v>
      </c>
      <c r="G177" s="44"/>
      <c r="H177" s="44"/>
      <c r="I177" s="233"/>
      <c r="J177" s="44"/>
      <c r="K177" s="44"/>
      <c r="L177" s="48"/>
      <c r="M177" s="234"/>
      <c r="N177" s="235"/>
      <c r="O177" s="88"/>
      <c r="P177" s="88"/>
      <c r="Q177" s="88"/>
      <c r="R177" s="88"/>
      <c r="S177" s="88"/>
      <c r="T177" s="89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T177" s="21" t="s">
        <v>233</v>
      </c>
      <c r="AU177" s="21" t="s">
        <v>84</v>
      </c>
    </row>
    <row r="178" s="14" customFormat="1">
      <c r="A178" s="14"/>
      <c r="B178" s="247"/>
      <c r="C178" s="248"/>
      <c r="D178" s="238" t="s">
        <v>235</v>
      </c>
      <c r="E178" s="249" t="s">
        <v>28</v>
      </c>
      <c r="F178" s="250" t="s">
        <v>165</v>
      </c>
      <c r="G178" s="248"/>
      <c r="H178" s="251">
        <v>20.550000000000001</v>
      </c>
      <c r="I178" s="252"/>
      <c r="J178" s="248"/>
      <c r="K178" s="248"/>
      <c r="L178" s="253"/>
      <c r="M178" s="254"/>
      <c r="N178" s="255"/>
      <c r="O178" s="255"/>
      <c r="P178" s="255"/>
      <c r="Q178" s="255"/>
      <c r="R178" s="255"/>
      <c r="S178" s="255"/>
      <c r="T178" s="25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7" t="s">
        <v>235</v>
      </c>
      <c r="AU178" s="257" t="s">
        <v>84</v>
      </c>
      <c r="AV178" s="14" t="s">
        <v>84</v>
      </c>
      <c r="AW178" s="14" t="s">
        <v>35</v>
      </c>
      <c r="AX178" s="14" t="s">
        <v>82</v>
      </c>
      <c r="AY178" s="257" t="s">
        <v>223</v>
      </c>
    </row>
    <row r="179" s="2" customFormat="1" ht="24.15" customHeight="1">
      <c r="A179" s="42"/>
      <c r="B179" s="43"/>
      <c r="C179" s="218" t="s">
        <v>333</v>
      </c>
      <c r="D179" s="218" t="s">
        <v>226</v>
      </c>
      <c r="E179" s="219" t="s">
        <v>334</v>
      </c>
      <c r="F179" s="220" t="s">
        <v>335</v>
      </c>
      <c r="G179" s="221" t="s">
        <v>229</v>
      </c>
      <c r="H179" s="222">
        <v>85.763999999999996</v>
      </c>
      <c r="I179" s="223"/>
      <c r="J179" s="224">
        <f>ROUND(I179*H179,2)</f>
        <v>0</v>
      </c>
      <c r="K179" s="220" t="s">
        <v>230</v>
      </c>
      <c r="L179" s="48"/>
      <c r="M179" s="225" t="s">
        <v>28</v>
      </c>
      <c r="N179" s="226" t="s">
        <v>45</v>
      </c>
      <c r="O179" s="88"/>
      <c r="P179" s="227">
        <f>O179*H179</f>
        <v>0</v>
      </c>
      <c r="Q179" s="227">
        <v>0.0043800000000000002</v>
      </c>
      <c r="R179" s="227">
        <f>Q179*H179</f>
        <v>0.37564631999999998</v>
      </c>
      <c r="S179" s="227">
        <v>0</v>
      </c>
      <c r="T179" s="228">
        <f>S179*H179</f>
        <v>0</v>
      </c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R179" s="229" t="s">
        <v>231</v>
      </c>
      <c r="AT179" s="229" t="s">
        <v>226</v>
      </c>
      <c r="AU179" s="229" t="s">
        <v>84</v>
      </c>
      <c r="AY179" s="21" t="s">
        <v>223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21" t="s">
        <v>82</v>
      </c>
      <c r="BK179" s="230">
        <f>ROUND(I179*H179,2)</f>
        <v>0</v>
      </c>
      <c r="BL179" s="21" t="s">
        <v>231</v>
      </c>
      <c r="BM179" s="229" t="s">
        <v>336</v>
      </c>
    </row>
    <row r="180" s="2" customFormat="1">
      <c r="A180" s="42"/>
      <c r="B180" s="43"/>
      <c r="C180" s="44"/>
      <c r="D180" s="231" t="s">
        <v>233</v>
      </c>
      <c r="E180" s="44"/>
      <c r="F180" s="232" t="s">
        <v>337</v>
      </c>
      <c r="G180" s="44"/>
      <c r="H180" s="44"/>
      <c r="I180" s="233"/>
      <c r="J180" s="44"/>
      <c r="K180" s="44"/>
      <c r="L180" s="48"/>
      <c r="M180" s="234"/>
      <c r="N180" s="235"/>
      <c r="O180" s="88"/>
      <c r="P180" s="88"/>
      <c r="Q180" s="88"/>
      <c r="R180" s="88"/>
      <c r="S180" s="88"/>
      <c r="T180" s="89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T180" s="21" t="s">
        <v>233</v>
      </c>
      <c r="AU180" s="21" t="s">
        <v>84</v>
      </c>
    </row>
    <row r="181" s="14" customFormat="1">
      <c r="A181" s="14"/>
      <c r="B181" s="247"/>
      <c r="C181" s="248"/>
      <c r="D181" s="238" t="s">
        <v>235</v>
      </c>
      <c r="E181" s="249" t="s">
        <v>28</v>
      </c>
      <c r="F181" s="250" t="s">
        <v>338</v>
      </c>
      <c r="G181" s="248"/>
      <c r="H181" s="251">
        <v>42.798000000000002</v>
      </c>
      <c r="I181" s="252"/>
      <c r="J181" s="248"/>
      <c r="K181" s="248"/>
      <c r="L181" s="253"/>
      <c r="M181" s="254"/>
      <c r="N181" s="255"/>
      <c r="O181" s="255"/>
      <c r="P181" s="255"/>
      <c r="Q181" s="255"/>
      <c r="R181" s="255"/>
      <c r="S181" s="255"/>
      <c r="T181" s="25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7" t="s">
        <v>235</v>
      </c>
      <c r="AU181" s="257" t="s">
        <v>84</v>
      </c>
      <c r="AV181" s="14" t="s">
        <v>84</v>
      </c>
      <c r="AW181" s="14" t="s">
        <v>35</v>
      </c>
      <c r="AX181" s="14" t="s">
        <v>74</v>
      </c>
      <c r="AY181" s="257" t="s">
        <v>223</v>
      </c>
    </row>
    <row r="182" s="14" customFormat="1">
      <c r="A182" s="14"/>
      <c r="B182" s="247"/>
      <c r="C182" s="248"/>
      <c r="D182" s="238" t="s">
        <v>235</v>
      </c>
      <c r="E182" s="249" t="s">
        <v>28</v>
      </c>
      <c r="F182" s="250" t="s">
        <v>339</v>
      </c>
      <c r="G182" s="248"/>
      <c r="H182" s="251">
        <v>42.966000000000001</v>
      </c>
      <c r="I182" s="252"/>
      <c r="J182" s="248"/>
      <c r="K182" s="248"/>
      <c r="L182" s="253"/>
      <c r="M182" s="254"/>
      <c r="N182" s="255"/>
      <c r="O182" s="255"/>
      <c r="P182" s="255"/>
      <c r="Q182" s="255"/>
      <c r="R182" s="255"/>
      <c r="S182" s="255"/>
      <c r="T182" s="25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7" t="s">
        <v>235</v>
      </c>
      <c r="AU182" s="257" t="s">
        <v>84</v>
      </c>
      <c r="AV182" s="14" t="s">
        <v>84</v>
      </c>
      <c r="AW182" s="14" t="s">
        <v>35</v>
      </c>
      <c r="AX182" s="14" t="s">
        <v>74</v>
      </c>
      <c r="AY182" s="257" t="s">
        <v>223</v>
      </c>
    </row>
    <row r="183" s="15" customFormat="1">
      <c r="A183" s="15"/>
      <c r="B183" s="258"/>
      <c r="C183" s="259"/>
      <c r="D183" s="238" t="s">
        <v>235</v>
      </c>
      <c r="E183" s="260" t="s">
        <v>125</v>
      </c>
      <c r="F183" s="261" t="s">
        <v>248</v>
      </c>
      <c r="G183" s="259"/>
      <c r="H183" s="262">
        <v>85.763999999999996</v>
      </c>
      <c r="I183" s="263"/>
      <c r="J183" s="259"/>
      <c r="K183" s="259"/>
      <c r="L183" s="264"/>
      <c r="M183" s="265"/>
      <c r="N183" s="266"/>
      <c r="O183" s="266"/>
      <c r="P183" s="266"/>
      <c r="Q183" s="266"/>
      <c r="R183" s="266"/>
      <c r="S183" s="266"/>
      <c r="T183" s="267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8" t="s">
        <v>235</v>
      </c>
      <c r="AU183" s="268" t="s">
        <v>84</v>
      </c>
      <c r="AV183" s="15" t="s">
        <v>231</v>
      </c>
      <c r="AW183" s="15" t="s">
        <v>35</v>
      </c>
      <c r="AX183" s="15" t="s">
        <v>82</v>
      </c>
      <c r="AY183" s="268" t="s">
        <v>223</v>
      </c>
    </row>
    <row r="184" s="2" customFormat="1" ht="24.15" customHeight="1">
      <c r="A184" s="42"/>
      <c r="B184" s="43"/>
      <c r="C184" s="218" t="s">
        <v>340</v>
      </c>
      <c r="D184" s="218" t="s">
        <v>226</v>
      </c>
      <c r="E184" s="219" t="s">
        <v>341</v>
      </c>
      <c r="F184" s="220" t="s">
        <v>342</v>
      </c>
      <c r="G184" s="221" t="s">
        <v>229</v>
      </c>
      <c r="H184" s="222">
        <v>3075.0039999999999</v>
      </c>
      <c r="I184" s="223"/>
      <c r="J184" s="224">
        <f>ROUND(I184*H184,2)</f>
        <v>0</v>
      </c>
      <c r="K184" s="220" t="s">
        <v>230</v>
      </c>
      <c r="L184" s="48"/>
      <c r="M184" s="225" t="s">
        <v>28</v>
      </c>
      <c r="N184" s="226" t="s">
        <v>45</v>
      </c>
      <c r="O184" s="88"/>
      <c r="P184" s="227">
        <f>O184*H184</f>
        <v>0</v>
      </c>
      <c r="Q184" s="227">
        <v>0.017399999999999999</v>
      </c>
      <c r="R184" s="227">
        <f>Q184*H184</f>
        <v>53.505069599999992</v>
      </c>
      <c r="S184" s="227">
        <v>0</v>
      </c>
      <c r="T184" s="228">
        <f>S184*H184</f>
        <v>0</v>
      </c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R184" s="229" t="s">
        <v>231</v>
      </c>
      <c r="AT184" s="229" t="s">
        <v>226</v>
      </c>
      <c r="AU184" s="229" t="s">
        <v>84</v>
      </c>
      <c r="AY184" s="21" t="s">
        <v>223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21" t="s">
        <v>82</v>
      </c>
      <c r="BK184" s="230">
        <f>ROUND(I184*H184,2)</f>
        <v>0</v>
      </c>
      <c r="BL184" s="21" t="s">
        <v>231</v>
      </c>
      <c r="BM184" s="229" t="s">
        <v>343</v>
      </c>
    </row>
    <row r="185" s="2" customFormat="1">
      <c r="A185" s="42"/>
      <c r="B185" s="43"/>
      <c r="C185" s="44"/>
      <c r="D185" s="231" t="s">
        <v>233</v>
      </c>
      <c r="E185" s="44"/>
      <c r="F185" s="232" t="s">
        <v>344</v>
      </c>
      <c r="G185" s="44"/>
      <c r="H185" s="44"/>
      <c r="I185" s="233"/>
      <c r="J185" s="44"/>
      <c r="K185" s="44"/>
      <c r="L185" s="48"/>
      <c r="M185" s="234"/>
      <c r="N185" s="235"/>
      <c r="O185" s="88"/>
      <c r="P185" s="88"/>
      <c r="Q185" s="88"/>
      <c r="R185" s="88"/>
      <c r="S185" s="88"/>
      <c r="T185" s="89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T185" s="21" t="s">
        <v>233</v>
      </c>
      <c r="AU185" s="21" t="s">
        <v>84</v>
      </c>
    </row>
    <row r="186" s="14" customFormat="1">
      <c r="A186" s="14"/>
      <c r="B186" s="247"/>
      <c r="C186" s="248"/>
      <c r="D186" s="238" t="s">
        <v>235</v>
      </c>
      <c r="E186" s="249" t="s">
        <v>28</v>
      </c>
      <c r="F186" s="250" t="s">
        <v>119</v>
      </c>
      <c r="G186" s="248"/>
      <c r="H186" s="251">
        <v>3075.0039999999999</v>
      </c>
      <c r="I186" s="252"/>
      <c r="J186" s="248"/>
      <c r="K186" s="248"/>
      <c r="L186" s="253"/>
      <c r="M186" s="254"/>
      <c r="N186" s="255"/>
      <c r="O186" s="255"/>
      <c r="P186" s="255"/>
      <c r="Q186" s="255"/>
      <c r="R186" s="255"/>
      <c r="S186" s="255"/>
      <c r="T186" s="25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7" t="s">
        <v>235</v>
      </c>
      <c r="AU186" s="257" t="s">
        <v>84</v>
      </c>
      <c r="AV186" s="14" t="s">
        <v>84</v>
      </c>
      <c r="AW186" s="14" t="s">
        <v>35</v>
      </c>
      <c r="AX186" s="14" t="s">
        <v>82</v>
      </c>
      <c r="AY186" s="257" t="s">
        <v>223</v>
      </c>
    </row>
    <row r="187" s="2" customFormat="1" ht="24.15" customHeight="1">
      <c r="A187" s="42"/>
      <c r="B187" s="43"/>
      <c r="C187" s="218" t="s">
        <v>345</v>
      </c>
      <c r="D187" s="218" t="s">
        <v>226</v>
      </c>
      <c r="E187" s="219" t="s">
        <v>346</v>
      </c>
      <c r="F187" s="220" t="s">
        <v>347</v>
      </c>
      <c r="G187" s="221" t="s">
        <v>229</v>
      </c>
      <c r="H187" s="222">
        <v>63.837000000000003</v>
      </c>
      <c r="I187" s="223"/>
      <c r="J187" s="224">
        <f>ROUND(I187*H187,2)</f>
        <v>0</v>
      </c>
      <c r="K187" s="220" t="s">
        <v>230</v>
      </c>
      <c r="L187" s="48"/>
      <c r="M187" s="225" t="s">
        <v>28</v>
      </c>
      <c r="N187" s="226" t="s">
        <v>45</v>
      </c>
      <c r="O187" s="88"/>
      <c r="P187" s="227">
        <f>O187*H187</f>
        <v>0</v>
      </c>
      <c r="Q187" s="227">
        <v>0.01575</v>
      </c>
      <c r="R187" s="227">
        <f>Q187*H187</f>
        <v>1.00543275</v>
      </c>
      <c r="S187" s="227">
        <v>0</v>
      </c>
      <c r="T187" s="228">
        <f>S187*H187</f>
        <v>0</v>
      </c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R187" s="229" t="s">
        <v>231</v>
      </c>
      <c r="AT187" s="229" t="s">
        <v>226</v>
      </c>
      <c r="AU187" s="229" t="s">
        <v>84</v>
      </c>
      <c r="AY187" s="21" t="s">
        <v>223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21" t="s">
        <v>82</v>
      </c>
      <c r="BK187" s="230">
        <f>ROUND(I187*H187,2)</f>
        <v>0</v>
      </c>
      <c r="BL187" s="21" t="s">
        <v>231</v>
      </c>
      <c r="BM187" s="229" t="s">
        <v>348</v>
      </c>
    </row>
    <row r="188" s="2" customFormat="1">
      <c r="A188" s="42"/>
      <c r="B188" s="43"/>
      <c r="C188" s="44"/>
      <c r="D188" s="231" t="s">
        <v>233</v>
      </c>
      <c r="E188" s="44"/>
      <c r="F188" s="232" t="s">
        <v>349</v>
      </c>
      <c r="G188" s="44"/>
      <c r="H188" s="44"/>
      <c r="I188" s="233"/>
      <c r="J188" s="44"/>
      <c r="K188" s="44"/>
      <c r="L188" s="48"/>
      <c r="M188" s="234"/>
      <c r="N188" s="235"/>
      <c r="O188" s="88"/>
      <c r="P188" s="88"/>
      <c r="Q188" s="88"/>
      <c r="R188" s="88"/>
      <c r="S188" s="88"/>
      <c r="T188" s="89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T188" s="21" t="s">
        <v>233</v>
      </c>
      <c r="AU188" s="21" t="s">
        <v>84</v>
      </c>
    </row>
    <row r="189" s="14" customFormat="1">
      <c r="A189" s="14"/>
      <c r="B189" s="247"/>
      <c r="C189" s="248"/>
      <c r="D189" s="238" t="s">
        <v>235</v>
      </c>
      <c r="E189" s="249" t="s">
        <v>28</v>
      </c>
      <c r="F189" s="250" t="s">
        <v>170</v>
      </c>
      <c r="G189" s="248"/>
      <c r="H189" s="251">
        <v>63.837000000000003</v>
      </c>
      <c r="I189" s="252"/>
      <c r="J189" s="248"/>
      <c r="K189" s="248"/>
      <c r="L189" s="253"/>
      <c r="M189" s="254"/>
      <c r="N189" s="255"/>
      <c r="O189" s="255"/>
      <c r="P189" s="255"/>
      <c r="Q189" s="255"/>
      <c r="R189" s="255"/>
      <c r="S189" s="255"/>
      <c r="T189" s="25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7" t="s">
        <v>235</v>
      </c>
      <c r="AU189" s="257" t="s">
        <v>84</v>
      </c>
      <c r="AV189" s="14" t="s">
        <v>84</v>
      </c>
      <c r="AW189" s="14" t="s">
        <v>35</v>
      </c>
      <c r="AX189" s="14" t="s">
        <v>74</v>
      </c>
      <c r="AY189" s="257" t="s">
        <v>223</v>
      </c>
    </row>
    <row r="190" s="15" customFormat="1">
      <c r="A190" s="15"/>
      <c r="B190" s="258"/>
      <c r="C190" s="259"/>
      <c r="D190" s="238" t="s">
        <v>235</v>
      </c>
      <c r="E190" s="260" t="s">
        <v>28</v>
      </c>
      <c r="F190" s="261" t="s">
        <v>248</v>
      </c>
      <c r="G190" s="259"/>
      <c r="H190" s="262">
        <v>63.837000000000003</v>
      </c>
      <c r="I190" s="263"/>
      <c r="J190" s="259"/>
      <c r="K190" s="259"/>
      <c r="L190" s="264"/>
      <c r="M190" s="265"/>
      <c r="N190" s="266"/>
      <c r="O190" s="266"/>
      <c r="P190" s="266"/>
      <c r="Q190" s="266"/>
      <c r="R190" s="266"/>
      <c r="S190" s="266"/>
      <c r="T190" s="267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8" t="s">
        <v>235</v>
      </c>
      <c r="AU190" s="268" t="s">
        <v>84</v>
      </c>
      <c r="AV190" s="15" t="s">
        <v>231</v>
      </c>
      <c r="AW190" s="15" t="s">
        <v>35</v>
      </c>
      <c r="AX190" s="15" t="s">
        <v>82</v>
      </c>
      <c r="AY190" s="268" t="s">
        <v>223</v>
      </c>
    </row>
    <row r="191" s="2" customFormat="1" ht="24.15" customHeight="1">
      <c r="A191" s="42"/>
      <c r="B191" s="43"/>
      <c r="C191" s="218" t="s">
        <v>350</v>
      </c>
      <c r="D191" s="218" t="s">
        <v>226</v>
      </c>
      <c r="E191" s="219" t="s">
        <v>351</v>
      </c>
      <c r="F191" s="220" t="s">
        <v>352</v>
      </c>
      <c r="G191" s="221" t="s">
        <v>229</v>
      </c>
      <c r="H191" s="222">
        <v>20.550000000000001</v>
      </c>
      <c r="I191" s="223"/>
      <c r="J191" s="224">
        <f>ROUND(I191*H191,2)</f>
        <v>0</v>
      </c>
      <c r="K191" s="220" t="s">
        <v>28</v>
      </c>
      <c r="L191" s="48"/>
      <c r="M191" s="225" t="s">
        <v>28</v>
      </c>
      <c r="N191" s="226" t="s">
        <v>45</v>
      </c>
      <c r="O191" s="88"/>
      <c r="P191" s="227">
        <f>O191*H191</f>
        <v>0</v>
      </c>
      <c r="Q191" s="227">
        <v>0.015400000000000001</v>
      </c>
      <c r="R191" s="227">
        <f>Q191*H191</f>
        <v>0.31647000000000003</v>
      </c>
      <c r="S191" s="227">
        <v>0</v>
      </c>
      <c r="T191" s="228">
        <f>S191*H191</f>
        <v>0</v>
      </c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R191" s="229" t="s">
        <v>231</v>
      </c>
      <c r="AT191" s="229" t="s">
        <v>226</v>
      </c>
      <c r="AU191" s="229" t="s">
        <v>84</v>
      </c>
      <c r="AY191" s="21" t="s">
        <v>223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21" t="s">
        <v>82</v>
      </c>
      <c r="BK191" s="230">
        <f>ROUND(I191*H191,2)</f>
        <v>0</v>
      </c>
      <c r="BL191" s="21" t="s">
        <v>231</v>
      </c>
      <c r="BM191" s="229" t="s">
        <v>353</v>
      </c>
    </row>
    <row r="192" s="13" customFormat="1">
      <c r="A192" s="13"/>
      <c r="B192" s="236"/>
      <c r="C192" s="237"/>
      <c r="D192" s="238" t="s">
        <v>235</v>
      </c>
      <c r="E192" s="239" t="s">
        <v>28</v>
      </c>
      <c r="F192" s="240" t="s">
        <v>242</v>
      </c>
      <c r="G192" s="237"/>
      <c r="H192" s="239" t="s">
        <v>28</v>
      </c>
      <c r="I192" s="241"/>
      <c r="J192" s="237"/>
      <c r="K192" s="237"/>
      <c r="L192" s="242"/>
      <c r="M192" s="243"/>
      <c r="N192" s="244"/>
      <c r="O192" s="244"/>
      <c r="P192" s="244"/>
      <c r="Q192" s="244"/>
      <c r="R192" s="244"/>
      <c r="S192" s="244"/>
      <c r="T192" s="24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6" t="s">
        <v>235</v>
      </c>
      <c r="AU192" s="246" t="s">
        <v>84</v>
      </c>
      <c r="AV192" s="13" t="s">
        <v>82</v>
      </c>
      <c r="AW192" s="13" t="s">
        <v>35</v>
      </c>
      <c r="AX192" s="13" t="s">
        <v>74</v>
      </c>
      <c r="AY192" s="246" t="s">
        <v>223</v>
      </c>
    </row>
    <row r="193" s="14" customFormat="1">
      <c r="A193" s="14"/>
      <c r="B193" s="247"/>
      <c r="C193" s="248"/>
      <c r="D193" s="238" t="s">
        <v>235</v>
      </c>
      <c r="E193" s="249" t="s">
        <v>28</v>
      </c>
      <c r="F193" s="250" t="s">
        <v>354</v>
      </c>
      <c r="G193" s="248"/>
      <c r="H193" s="251">
        <v>3.6000000000000001</v>
      </c>
      <c r="I193" s="252"/>
      <c r="J193" s="248"/>
      <c r="K193" s="248"/>
      <c r="L193" s="253"/>
      <c r="M193" s="254"/>
      <c r="N193" s="255"/>
      <c r="O193" s="255"/>
      <c r="P193" s="255"/>
      <c r="Q193" s="255"/>
      <c r="R193" s="255"/>
      <c r="S193" s="255"/>
      <c r="T193" s="25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7" t="s">
        <v>235</v>
      </c>
      <c r="AU193" s="257" t="s">
        <v>84</v>
      </c>
      <c r="AV193" s="14" t="s">
        <v>84</v>
      </c>
      <c r="AW193" s="14" t="s">
        <v>35</v>
      </c>
      <c r="AX193" s="14" t="s">
        <v>74</v>
      </c>
      <c r="AY193" s="257" t="s">
        <v>223</v>
      </c>
    </row>
    <row r="194" s="13" customFormat="1">
      <c r="A194" s="13"/>
      <c r="B194" s="236"/>
      <c r="C194" s="237"/>
      <c r="D194" s="238" t="s">
        <v>235</v>
      </c>
      <c r="E194" s="239" t="s">
        <v>28</v>
      </c>
      <c r="F194" s="240" t="s">
        <v>244</v>
      </c>
      <c r="G194" s="237"/>
      <c r="H194" s="239" t="s">
        <v>28</v>
      </c>
      <c r="I194" s="241"/>
      <c r="J194" s="237"/>
      <c r="K194" s="237"/>
      <c r="L194" s="242"/>
      <c r="M194" s="243"/>
      <c r="N194" s="244"/>
      <c r="O194" s="244"/>
      <c r="P194" s="244"/>
      <c r="Q194" s="244"/>
      <c r="R194" s="244"/>
      <c r="S194" s="244"/>
      <c r="T194" s="24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6" t="s">
        <v>235</v>
      </c>
      <c r="AU194" s="246" t="s">
        <v>84</v>
      </c>
      <c r="AV194" s="13" t="s">
        <v>82</v>
      </c>
      <c r="AW194" s="13" t="s">
        <v>35</v>
      </c>
      <c r="AX194" s="13" t="s">
        <v>74</v>
      </c>
      <c r="AY194" s="246" t="s">
        <v>223</v>
      </c>
    </row>
    <row r="195" s="14" customFormat="1">
      <c r="A195" s="14"/>
      <c r="B195" s="247"/>
      <c r="C195" s="248"/>
      <c r="D195" s="238" t="s">
        <v>235</v>
      </c>
      <c r="E195" s="249" t="s">
        <v>28</v>
      </c>
      <c r="F195" s="250" t="s">
        <v>355</v>
      </c>
      <c r="G195" s="248"/>
      <c r="H195" s="251">
        <v>17.956</v>
      </c>
      <c r="I195" s="252"/>
      <c r="J195" s="248"/>
      <c r="K195" s="248"/>
      <c r="L195" s="253"/>
      <c r="M195" s="254"/>
      <c r="N195" s="255"/>
      <c r="O195" s="255"/>
      <c r="P195" s="255"/>
      <c r="Q195" s="255"/>
      <c r="R195" s="255"/>
      <c r="S195" s="255"/>
      <c r="T195" s="25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7" t="s">
        <v>235</v>
      </c>
      <c r="AU195" s="257" t="s">
        <v>84</v>
      </c>
      <c r="AV195" s="14" t="s">
        <v>84</v>
      </c>
      <c r="AW195" s="14" t="s">
        <v>35</v>
      </c>
      <c r="AX195" s="14" t="s">
        <v>74</v>
      </c>
      <c r="AY195" s="257" t="s">
        <v>223</v>
      </c>
    </row>
    <row r="196" s="14" customFormat="1">
      <c r="A196" s="14"/>
      <c r="B196" s="247"/>
      <c r="C196" s="248"/>
      <c r="D196" s="238" t="s">
        <v>235</v>
      </c>
      <c r="E196" s="249" t="s">
        <v>28</v>
      </c>
      <c r="F196" s="250" t="s">
        <v>356</v>
      </c>
      <c r="G196" s="248"/>
      <c r="H196" s="251">
        <v>-3.6000000000000001</v>
      </c>
      <c r="I196" s="252"/>
      <c r="J196" s="248"/>
      <c r="K196" s="248"/>
      <c r="L196" s="253"/>
      <c r="M196" s="254"/>
      <c r="N196" s="255"/>
      <c r="O196" s="255"/>
      <c r="P196" s="255"/>
      <c r="Q196" s="255"/>
      <c r="R196" s="255"/>
      <c r="S196" s="255"/>
      <c r="T196" s="25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7" t="s">
        <v>235</v>
      </c>
      <c r="AU196" s="257" t="s">
        <v>84</v>
      </c>
      <c r="AV196" s="14" t="s">
        <v>84</v>
      </c>
      <c r="AW196" s="14" t="s">
        <v>35</v>
      </c>
      <c r="AX196" s="14" t="s">
        <v>74</v>
      </c>
      <c r="AY196" s="257" t="s">
        <v>223</v>
      </c>
    </row>
    <row r="197" s="14" customFormat="1">
      <c r="A197" s="14"/>
      <c r="B197" s="247"/>
      <c r="C197" s="248"/>
      <c r="D197" s="238" t="s">
        <v>235</v>
      </c>
      <c r="E197" s="249" t="s">
        <v>28</v>
      </c>
      <c r="F197" s="250" t="s">
        <v>266</v>
      </c>
      <c r="G197" s="248"/>
      <c r="H197" s="251">
        <v>2.5939999999999999</v>
      </c>
      <c r="I197" s="252"/>
      <c r="J197" s="248"/>
      <c r="K197" s="248"/>
      <c r="L197" s="253"/>
      <c r="M197" s="254"/>
      <c r="N197" s="255"/>
      <c r="O197" s="255"/>
      <c r="P197" s="255"/>
      <c r="Q197" s="255"/>
      <c r="R197" s="255"/>
      <c r="S197" s="255"/>
      <c r="T197" s="25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7" t="s">
        <v>235</v>
      </c>
      <c r="AU197" s="257" t="s">
        <v>84</v>
      </c>
      <c r="AV197" s="14" t="s">
        <v>84</v>
      </c>
      <c r="AW197" s="14" t="s">
        <v>35</v>
      </c>
      <c r="AX197" s="14" t="s">
        <v>74</v>
      </c>
      <c r="AY197" s="257" t="s">
        <v>223</v>
      </c>
    </row>
    <row r="198" s="15" customFormat="1">
      <c r="A198" s="15"/>
      <c r="B198" s="258"/>
      <c r="C198" s="259"/>
      <c r="D198" s="238" t="s">
        <v>235</v>
      </c>
      <c r="E198" s="260" t="s">
        <v>165</v>
      </c>
      <c r="F198" s="261" t="s">
        <v>248</v>
      </c>
      <c r="G198" s="259"/>
      <c r="H198" s="262">
        <v>20.550000000000001</v>
      </c>
      <c r="I198" s="263"/>
      <c r="J198" s="259"/>
      <c r="K198" s="259"/>
      <c r="L198" s="264"/>
      <c r="M198" s="265"/>
      <c r="N198" s="266"/>
      <c r="O198" s="266"/>
      <c r="P198" s="266"/>
      <c r="Q198" s="266"/>
      <c r="R198" s="266"/>
      <c r="S198" s="266"/>
      <c r="T198" s="267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8" t="s">
        <v>235</v>
      </c>
      <c r="AU198" s="268" t="s">
        <v>84</v>
      </c>
      <c r="AV198" s="15" t="s">
        <v>231</v>
      </c>
      <c r="AW198" s="15" t="s">
        <v>35</v>
      </c>
      <c r="AX198" s="15" t="s">
        <v>82</v>
      </c>
      <c r="AY198" s="268" t="s">
        <v>223</v>
      </c>
    </row>
    <row r="199" s="2" customFormat="1" ht="16.5" customHeight="1">
      <c r="A199" s="42"/>
      <c r="B199" s="43"/>
      <c r="C199" s="218" t="s">
        <v>7</v>
      </c>
      <c r="D199" s="218" t="s">
        <v>226</v>
      </c>
      <c r="E199" s="219" t="s">
        <v>357</v>
      </c>
      <c r="F199" s="220" t="s">
        <v>358</v>
      </c>
      <c r="G199" s="221" t="s">
        <v>229</v>
      </c>
      <c r="H199" s="222">
        <v>43.749000000000002</v>
      </c>
      <c r="I199" s="223"/>
      <c r="J199" s="224">
        <f>ROUND(I199*H199,2)</f>
        <v>0</v>
      </c>
      <c r="K199" s="220" t="s">
        <v>230</v>
      </c>
      <c r="L199" s="48"/>
      <c r="M199" s="225" t="s">
        <v>28</v>
      </c>
      <c r="N199" s="226" t="s">
        <v>45</v>
      </c>
      <c r="O199" s="88"/>
      <c r="P199" s="227">
        <f>O199*H199</f>
        <v>0</v>
      </c>
      <c r="Q199" s="227">
        <v>0.0010399999999999999</v>
      </c>
      <c r="R199" s="227">
        <f>Q199*H199</f>
        <v>0.045498959999999998</v>
      </c>
      <c r="S199" s="227">
        <v>6.0000000000000002E-05</v>
      </c>
      <c r="T199" s="228">
        <f>S199*H199</f>
        <v>0.0026249400000000001</v>
      </c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R199" s="229" t="s">
        <v>231</v>
      </c>
      <c r="AT199" s="229" t="s">
        <v>226</v>
      </c>
      <c r="AU199" s="229" t="s">
        <v>84</v>
      </c>
      <c r="AY199" s="21" t="s">
        <v>223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21" t="s">
        <v>82</v>
      </c>
      <c r="BK199" s="230">
        <f>ROUND(I199*H199,2)</f>
        <v>0</v>
      </c>
      <c r="BL199" s="21" t="s">
        <v>231</v>
      </c>
      <c r="BM199" s="229" t="s">
        <v>359</v>
      </c>
    </row>
    <row r="200" s="2" customFormat="1">
      <c r="A200" s="42"/>
      <c r="B200" s="43"/>
      <c r="C200" s="44"/>
      <c r="D200" s="231" t="s">
        <v>233</v>
      </c>
      <c r="E200" s="44"/>
      <c r="F200" s="232" t="s">
        <v>360</v>
      </c>
      <c r="G200" s="44"/>
      <c r="H200" s="44"/>
      <c r="I200" s="233"/>
      <c r="J200" s="44"/>
      <c r="K200" s="44"/>
      <c r="L200" s="48"/>
      <c r="M200" s="234"/>
      <c r="N200" s="235"/>
      <c r="O200" s="88"/>
      <c r="P200" s="88"/>
      <c r="Q200" s="88"/>
      <c r="R200" s="88"/>
      <c r="S200" s="88"/>
      <c r="T200" s="89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T200" s="21" t="s">
        <v>233</v>
      </c>
      <c r="AU200" s="21" t="s">
        <v>84</v>
      </c>
    </row>
    <row r="201" s="13" customFormat="1">
      <c r="A201" s="13"/>
      <c r="B201" s="236"/>
      <c r="C201" s="237"/>
      <c r="D201" s="238" t="s">
        <v>235</v>
      </c>
      <c r="E201" s="239" t="s">
        <v>28</v>
      </c>
      <c r="F201" s="240" t="s">
        <v>244</v>
      </c>
      <c r="G201" s="237"/>
      <c r="H201" s="239" t="s">
        <v>28</v>
      </c>
      <c r="I201" s="241"/>
      <c r="J201" s="237"/>
      <c r="K201" s="237"/>
      <c r="L201" s="242"/>
      <c r="M201" s="243"/>
      <c r="N201" s="244"/>
      <c r="O201" s="244"/>
      <c r="P201" s="244"/>
      <c r="Q201" s="244"/>
      <c r="R201" s="244"/>
      <c r="S201" s="244"/>
      <c r="T201" s="24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6" t="s">
        <v>235</v>
      </c>
      <c r="AU201" s="246" t="s">
        <v>84</v>
      </c>
      <c r="AV201" s="13" t="s">
        <v>82</v>
      </c>
      <c r="AW201" s="13" t="s">
        <v>35</v>
      </c>
      <c r="AX201" s="13" t="s">
        <v>74</v>
      </c>
      <c r="AY201" s="246" t="s">
        <v>223</v>
      </c>
    </row>
    <row r="202" s="14" customFormat="1">
      <c r="A202" s="14"/>
      <c r="B202" s="247"/>
      <c r="C202" s="248"/>
      <c r="D202" s="238" t="s">
        <v>235</v>
      </c>
      <c r="E202" s="249" t="s">
        <v>28</v>
      </c>
      <c r="F202" s="250" t="s">
        <v>361</v>
      </c>
      <c r="G202" s="248"/>
      <c r="H202" s="251">
        <v>43.749000000000002</v>
      </c>
      <c r="I202" s="252"/>
      <c r="J202" s="248"/>
      <c r="K202" s="248"/>
      <c r="L202" s="253"/>
      <c r="M202" s="254"/>
      <c r="N202" s="255"/>
      <c r="O202" s="255"/>
      <c r="P202" s="255"/>
      <c r="Q202" s="255"/>
      <c r="R202" s="255"/>
      <c r="S202" s="255"/>
      <c r="T202" s="25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7" t="s">
        <v>235</v>
      </c>
      <c r="AU202" s="257" t="s">
        <v>84</v>
      </c>
      <c r="AV202" s="14" t="s">
        <v>84</v>
      </c>
      <c r="AW202" s="14" t="s">
        <v>35</v>
      </c>
      <c r="AX202" s="14" t="s">
        <v>82</v>
      </c>
      <c r="AY202" s="257" t="s">
        <v>223</v>
      </c>
    </row>
    <row r="203" s="2" customFormat="1" ht="21.75" customHeight="1">
      <c r="A203" s="42"/>
      <c r="B203" s="43"/>
      <c r="C203" s="218" t="s">
        <v>362</v>
      </c>
      <c r="D203" s="218" t="s">
        <v>226</v>
      </c>
      <c r="E203" s="219" t="s">
        <v>363</v>
      </c>
      <c r="F203" s="220" t="s">
        <v>364</v>
      </c>
      <c r="G203" s="221" t="s">
        <v>229</v>
      </c>
      <c r="H203" s="222">
        <v>1.5</v>
      </c>
      <c r="I203" s="223"/>
      <c r="J203" s="224">
        <f>ROUND(I203*H203,2)</f>
        <v>0</v>
      </c>
      <c r="K203" s="220" t="s">
        <v>230</v>
      </c>
      <c r="L203" s="48"/>
      <c r="M203" s="225" t="s">
        <v>28</v>
      </c>
      <c r="N203" s="226" t="s">
        <v>45</v>
      </c>
      <c r="O203" s="88"/>
      <c r="P203" s="227">
        <f>O203*H203</f>
        <v>0</v>
      </c>
      <c r="Q203" s="227">
        <v>0.0043800000000000002</v>
      </c>
      <c r="R203" s="227">
        <f>Q203*H203</f>
        <v>0.0065700000000000003</v>
      </c>
      <c r="S203" s="227">
        <v>0</v>
      </c>
      <c r="T203" s="228">
        <f>S203*H203</f>
        <v>0</v>
      </c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R203" s="229" t="s">
        <v>231</v>
      </c>
      <c r="AT203" s="229" t="s">
        <v>226</v>
      </c>
      <c r="AU203" s="229" t="s">
        <v>84</v>
      </c>
      <c r="AY203" s="21" t="s">
        <v>223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21" t="s">
        <v>82</v>
      </c>
      <c r="BK203" s="230">
        <f>ROUND(I203*H203,2)</f>
        <v>0</v>
      </c>
      <c r="BL203" s="21" t="s">
        <v>231</v>
      </c>
      <c r="BM203" s="229" t="s">
        <v>365</v>
      </c>
    </row>
    <row r="204" s="2" customFormat="1">
      <c r="A204" s="42"/>
      <c r="B204" s="43"/>
      <c r="C204" s="44"/>
      <c r="D204" s="231" t="s">
        <v>233</v>
      </c>
      <c r="E204" s="44"/>
      <c r="F204" s="232" t="s">
        <v>366</v>
      </c>
      <c r="G204" s="44"/>
      <c r="H204" s="44"/>
      <c r="I204" s="233"/>
      <c r="J204" s="44"/>
      <c r="K204" s="44"/>
      <c r="L204" s="48"/>
      <c r="M204" s="234"/>
      <c r="N204" s="235"/>
      <c r="O204" s="88"/>
      <c r="P204" s="88"/>
      <c r="Q204" s="88"/>
      <c r="R204" s="88"/>
      <c r="S204" s="88"/>
      <c r="T204" s="89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T204" s="21" t="s">
        <v>233</v>
      </c>
      <c r="AU204" s="21" t="s">
        <v>84</v>
      </c>
    </row>
    <row r="205" s="13" customFormat="1">
      <c r="A205" s="13"/>
      <c r="B205" s="236"/>
      <c r="C205" s="237"/>
      <c r="D205" s="238" t="s">
        <v>235</v>
      </c>
      <c r="E205" s="239" t="s">
        <v>28</v>
      </c>
      <c r="F205" s="240" t="s">
        <v>236</v>
      </c>
      <c r="G205" s="237"/>
      <c r="H205" s="239" t="s">
        <v>28</v>
      </c>
      <c r="I205" s="241"/>
      <c r="J205" s="237"/>
      <c r="K205" s="237"/>
      <c r="L205" s="242"/>
      <c r="M205" s="243"/>
      <c r="N205" s="244"/>
      <c r="O205" s="244"/>
      <c r="P205" s="244"/>
      <c r="Q205" s="244"/>
      <c r="R205" s="244"/>
      <c r="S205" s="244"/>
      <c r="T205" s="24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6" t="s">
        <v>235</v>
      </c>
      <c r="AU205" s="246" t="s">
        <v>84</v>
      </c>
      <c r="AV205" s="13" t="s">
        <v>82</v>
      </c>
      <c r="AW205" s="13" t="s">
        <v>35</v>
      </c>
      <c r="AX205" s="13" t="s">
        <v>74</v>
      </c>
      <c r="AY205" s="246" t="s">
        <v>223</v>
      </c>
    </row>
    <row r="206" s="14" customFormat="1">
      <c r="A206" s="14"/>
      <c r="B206" s="247"/>
      <c r="C206" s="248"/>
      <c r="D206" s="238" t="s">
        <v>235</v>
      </c>
      <c r="E206" s="249" t="s">
        <v>28</v>
      </c>
      <c r="F206" s="250" t="s">
        <v>367</v>
      </c>
      <c r="G206" s="248"/>
      <c r="H206" s="251">
        <v>1.5</v>
      </c>
      <c r="I206" s="252"/>
      <c r="J206" s="248"/>
      <c r="K206" s="248"/>
      <c r="L206" s="253"/>
      <c r="M206" s="254"/>
      <c r="N206" s="255"/>
      <c r="O206" s="255"/>
      <c r="P206" s="255"/>
      <c r="Q206" s="255"/>
      <c r="R206" s="255"/>
      <c r="S206" s="255"/>
      <c r="T206" s="25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7" t="s">
        <v>235</v>
      </c>
      <c r="AU206" s="257" t="s">
        <v>84</v>
      </c>
      <c r="AV206" s="14" t="s">
        <v>84</v>
      </c>
      <c r="AW206" s="14" t="s">
        <v>35</v>
      </c>
      <c r="AX206" s="14" t="s">
        <v>82</v>
      </c>
      <c r="AY206" s="257" t="s">
        <v>223</v>
      </c>
    </row>
    <row r="207" s="2" customFormat="1" ht="24.15" customHeight="1">
      <c r="A207" s="42"/>
      <c r="B207" s="43"/>
      <c r="C207" s="218" t="s">
        <v>368</v>
      </c>
      <c r="D207" s="218" t="s">
        <v>226</v>
      </c>
      <c r="E207" s="219" t="s">
        <v>369</v>
      </c>
      <c r="F207" s="220" t="s">
        <v>370</v>
      </c>
      <c r="G207" s="221" t="s">
        <v>240</v>
      </c>
      <c r="H207" s="222">
        <v>3.3500000000000001</v>
      </c>
      <c r="I207" s="223"/>
      <c r="J207" s="224">
        <f>ROUND(I207*H207,2)</f>
        <v>0</v>
      </c>
      <c r="K207" s="220" t="s">
        <v>230</v>
      </c>
      <c r="L207" s="48"/>
      <c r="M207" s="225" t="s">
        <v>28</v>
      </c>
      <c r="N207" s="226" t="s">
        <v>45</v>
      </c>
      <c r="O207" s="88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R207" s="229" t="s">
        <v>231</v>
      </c>
      <c r="AT207" s="229" t="s">
        <v>226</v>
      </c>
      <c r="AU207" s="229" t="s">
        <v>84</v>
      </c>
      <c r="AY207" s="21" t="s">
        <v>223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21" t="s">
        <v>82</v>
      </c>
      <c r="BK207" s="230">
        <f>ROUND(I207*H207,2)</f>
        <v>0</v>
      </c>
      <c r="BL207" s="21" t="s">
        <v>231</v>
      </c>
      <c r="BM207" s="229" t="s">
        <v>371</v>
      </c>
    </row>
    <row r="208" s="2" customFormat="1">
      <c r="A208" s="42"/>
      <c r="B208" s="43"/>
      <c r="C208" s="44"/>
      <c r="D208" s="231" t="s">
        <v>233</v>
      </c>
      <c r="E208" s="44"/>
      <c r="F208" s="232" t="s">
        <v>372</v>
      </c>
      <c r="G208" s="44"/>
      <c r="H208" s="44"/>
      <c r="I208" s="233"/>
      <c r="J208" s="44"/>
      <c r="K208" s="44"/>
      <c r="L208" s="48"/>
      <c r="M208" s="234"/>
      <c r="N208" s="235"/>
      <c r="O208" s="88"/>
      <c r="P208" s="88"/>
      <c r="Q208" s="88"/>
      <c r="R208" s="88"/>
      <c r="S208" s="88"/>
      <c r="T208" s="89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T208" s="21" t="s">
        <v>233</v>
      </c>
      <c r="AU208" s="21" t="s">
        <v>84</v>
      </c>
    </row>
    <row r="209" s="13" customFormat="1">
      <c r="A209" s="13"/>
      <c r="B209" s="236"/>
      <c r="C209" s="237"/>
      <c r="D209" s="238" t="s">
        <v>235</v>
      </c>
      <c r="E209" s="239" t="s">
        <v>28</v>
      </c>
      <c r="F209" s="240" t="s">
        <v>244</v>
      </c>
      <c r="G209" s="237"/>
      <c r="H209" s="239" t="s">
        <v>28</v>
      </c>
      <c r="I209" s="241"/>
      <c r="J209" s="237"/>
      <c r="K209" s="237"/>
      <c r="L209" s="242"/>
      <c r="M209" s="243"/>
      <c r="N209" s="244"/>
      <c r="O209" s="244"/>
      <c r="P209" s="244"/>
      <c r="Q209" s="244"/>
      <c r="R209" s="244"/>
      <c r="S209" s="244"/>
      <c r="T209" s="24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6" t="s">
        <v>235</v>
      </c>
      <c r="AU209" s="246" t="s">
        <v>84</v>
      </c>
      <c r="AV209" s="13" t="s">
        <v>82</v>
      </c>
      <c r="AW209" s="13" t="s">
        <v>35</v>
      </c>
      <c r="AX209" s="13" t="s">
        <v>74</v>
      </c>
      <c r="AY209" s="246" t="s">
        <v>223</v>
      </c>
    </row>
    <row r="210" s="14" customFormat="1">
      <c r="A210" s="14"/>
      <c r="B210" s="247"/>
      <c r="C210" s="248"/>
      <c r="D210" s="238" t="s">
        <v>235</v>
      </c>
      <c r="E210" s="249" t="s">
        <v>28</v>
      </c>
      <c r="F210" s="250" t="s">
        <v>373</v>
      </c>
      <c r="G210" s="248"/>
      <c r="H210" s="251">
        <v>3.3500000000000001</v>
      </c>
      <c r="I210" s="252"/>
      <c r="J210" s="248"/>
      <c r="K210" s="248"/>
      <c r="L210" s="253"/>
      <c r="M210" s="254"/>
      <c r="N210" s="255"/>
      <c r="O210" s="255"/>
      <c r="P210" s="255"/>
      <c r="Q210" s="255"/>
      <c r="R210" s="255"/>
      <c r="S210" s="255"/>
      <c r="T210" s="25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7" t="s">
        <v>235</v>
      </c>
      <c r="AU210" s="257" t="s">
        <v>84</v>
      </c>
      <c r="AV210" s="14" t="s">
        <v>84</v>
      </c>
      <c r="AW210" s="14" t="s">
        <v>35</v>
      </c>
      <c r="AX210" s="14" t="s">
        <v>82</v>
      </c>
      <c r="AY210" s="257" t="s">
        <v>223</v>
      </c>
    </row>
    <row r="211" s="2" customFormat="1" ht="16.5" customHeight="1">
      <c r="A211" s="42"/>
      <c r="B211" s="43"/>
      <c r="C211" s="269" t="s">
        <v>374</v>
      </c>
      <c r="D211" s="269" t="s">
        <v>375</v>
      </c>
      <c r="E211" s="270" t="s">
        <v>376</v>
      </c>
      <c r="F211" s="271" t="s">
        <v>377</v>
      </c>
      <c r="G211" s="272" t="s">
        <v>240</v>
      </c>
      <c r="H211" s="273">
        <v>3.5179999999999998</v>
      </c>
      <c r="I211" s="274"/>
      <c r="J211" s="275">
        <f>ROUND(I211*H211,2)</f>
        <v>0</v>
      </c>
      <c r="K211" s="271" t="s">
        <v>28</v>
      </c>
      <c r="L211" s="276"/>
      <c r="M211" s="277" t="s">
        <v>28</v>
      </c>
      <c r="N211" s="278" t="s">
        <v>45</v>
      </c>
      <c r="O211" s="88"/>
      <c r="P211" s="227">
        <f>O211*H211</f>
        <v>0</v>
      </c>
      <c r="Q211" s="227">
        <v>0.00010000000000000001</v>
      </c>
      <c r="R211" s="227">
        <f>Q211*H211</f>
        <v>0.00035179999999999999</v>
      </c>
      <c r="S211" s="227">
        <v>0</v>
      </c>
      <c r="T211" s="228">
        <f>S211*H211</f>
        <v>0</v>
      </c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R211" s="229" t="s">
        <v>281</v>
      </c>
      <c r="AT211" s="229" t="s">
        <v>375</v>
      </c>
      <c r="AU211" s="229" t="s">
        <v>84</v>
      </c>
      <c r="AY211" s="21" t="s">
        <v>223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21" t="s">
        <v>82</v>
      </c>
      <c r="BK211" s="230">
        <f>ROUND(I211*H211,2)</f>
        <v>0</v>
      </c>
      <c r="BL211" s="21" t="s">
        <v>231</v>
      </c>
      <c r="BM211" s="229" t="s">
        <v>378</v>
      </c>
    </row>
    <row r="212" s="13" customFormat="1">
      <c r="A212" s="13"/>
      <c r="B212" s="236"/>
      <c r="C212" s="237"/>
      <c r="D212" s="238" t="s">
        <v>235</v>
      </c>
      <c r="E212" s="239" t="s">
        <v>28</v>
      </c>
      <c r="F212" s="240" t="s">
        <v>244</v>
      </c>
      <c r="G212" s="237"/>
      <c r="H212" s="239" t="s">
        <v>28</v>
      </c>
      <c r="I212" s="241"/>
      <c r="J212" s="237"/>
      <c r="K212" s="237"/>
      <c r="L212" s="242"/>
      <c r="M212" s="243"/>
      <c r="N212" s="244"/>
      <c r="O212" s="244"/>
      <c r="P212" s="244"/>
      <c r="Q212" s="244"/>
      <c r="R212" s="244"/>
      <c r="S212" s="244"/>
      <c r="T212" s="24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6" t="s">
        <v>235</v>
      </c>
      <c r="AU212" s="246" t="s">
        <v>84</v>
      </c>
      <c r="AV212" s="13" t="s">
        <v>82</v>
      </c>
      <c r="AW212" s="13" t="s">
        <v>35</v>
      </c>
      <c r="AX212" s="13" t="s">
        <v>74</v>
      </c>
      <c r="AY212" s="246" t="s">
        <v>223</v>
      </c>
    </row>
    <row r="213" s="14" customFormat="1">
      <c r="A213" s="14"/>
      <c r="B213" s="247"/>
      <c r="C213" s="248"/>
      <c r="D213" s="238" t="s">
        <v>235</v>
      </c>
      <c r="E213" s="249" t="s">
        <v>28</v>
      </c>
      <c r="F213" s="250" t="s">
        <v>379</v>
      </c>
      <c r="G213" s="248"/>
      <c r="H213" s="251">
        <v>3.5179999999999998</v>
      </c>
      <c r="I213" s="252"/>
      <c r="J213" s="248"/>
      <c r="K213" s="248"/>
      <c r="L213" s="253"/>
      <c r="M213" s="254"/>
      <c r="N213" s="255"/>
      <c r="O213" s="255"/>
      <c r="P213" s="255"/>
      <c r="Q213" s="255"/>
      <c r="R213" s="255"/>
      <c r="S213" s="255"/>
      <c r="T213" s="25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7" t="s">
        <v>235</v>
      </c>
      <c r="AU213" s="257" t="s">
        <v>84</v>
      </c>
      <c r="AV213" s="14" t="s">
        <v>84</v>
      </c>
      <c r="AW213" s="14" t="s">
        <v>35</v>
      </c>
      <c r="AX213" s="14" t="s">
        <v>82</v>
      </c>
      <c r="AY213" s="257" t="s">
        <v>223</v>
      </c>
    </row>
    <row r="214" s="2" customFormat="1" ht="16.5" customHeight="1">
      <c r="A214" s="42"/>
      <c r="B214" s="43"/>
      <c r="C214" s="218" t="s">
        <v>380</v>
      </c>
      <c r="D214" s="218" t="s">
        <v>226</v>
      </c>
      <c r="E214" s="219" t="s">
        <v>381</v>
      </c>
      <c r="F214" s="220" t="s">
        <v>382</v>
      </c>
      <c r="G214" s="221" t="s">
        <v>383</v>
      </c>
      <c r="H214" s="222">
        <v>1</v>
      </c>
      <c r="I214" s="223"/>
      <c r="J214" s="224">
        <f>ROUND(I214*H214,2)</f>
        <v>0</v>
      </c>
      <c r="K214" s="220" t="s">
        <v>28</v>
      </c>
      <c r="L214" s="48"/>
      <c r="M214" s="225" t="s">
        <v>28</v>
      </c>
      <c r="N214" s="226" t="s">
        <v>45</v>
      </c>
      <c r="O214" s="88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42"/>
      <c r="V214" s="42"/>
      <c r="W214" s="42"/>
      <c r="X214" s="42"/>
      <c r="Y214" s="42"/>
      <c r="Z214" s="42"/>
      <c r="AA214" s="42"/>
      <c r="AB214" s="42"/>
      <c r="AC214" s="42"/>
      <c r="AD214" s="42"/>
      <c r="AE214" s="42"/>
      <c r="AR214" s="229" t="s">
        <v>231</v>
      </c>
      <c r="AT214" s="229" t="s">
        <v>226</v>
      </c>
      <c r="AU214" s="229" t="s">
        <v>84</v>
      </c>
      <c r="AY214" s="21" t="s">
        <v>223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21" t="s">
        <v>82</v>
      </c>
      <c r="BK214" s="230">
        <f>ROUND(I214*H214,2)</f>
        <v>0</v>
      </c>
      <c r="BL214" s="21" t="s">
        <v>231</v>
      </c>
      <c r="BM214" s="229" t="s">
        <v>384</v>
      </c>
    </row>
    <row r="215" s="13" customFormat="1">
      <c r="A215" s="13"/>
      <c r="B215" s="236"/>
      <c r="C215" s="237"/>
      <c r="D215" s="238" t="s">
        <v>235</v>
      </c>
      <c r="E215" s="239" t="s">
        <v>28</v>
      </c>
      <c r="F215" s="240" t="s">
        <v>242</v>
      </c>
      <c r="G215" s="237"/>
      <c r="H215" s="239" t="s">
        <v>28</v>
      </c>
      <c r="I215" s="241"/>
      <c r="J215" s="237"/>
      <c r="K215" s="237"/>
      <c r="L215" s="242"/>
      <c r="M215" s="243"/>
      <c r="N215" s="244"/>
      <c r="O215" s="244"/>
      <c r="P215" s="244"/>
      <c r="Q215" s="244"/>
      <c r="R215" s="244"/>
      <c r="S215" s="244"/>
      <c r="T215" s="24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6" t="s">
        <v>235</v>
      </c>
      <c r="AU215" s="246" t="s">
        <v>84</v>
      </c>
      <c r="AV215" s="13" t="s">
        <v>82</v>
      </c>
      <c r="AW215" s="13" t="s">
        <v>35</v>
      </c>
      <c r="AX215" s="13" t="s">
        <v>74</v>
      </c>
      <c r="AY215" s="246" t="s">
        <v>223</v>
      </c>
    </row>
    <row r="216" s="14" customFormat="1">
      <c r="A216" s="14"/>
      <c r="B216" s="247"/>
      <c r="C216" s="248"/>
      <c r="D216" s="238" t="s">
        <v>235</v>
      </c>
      <c r="E216" s="249" t="s">
        <v>28</v>
      </c>
      <c r="F216" s="250" t="s">
        <v>82</v>
      </c>
      <c r="G216" s="248"/>
      <c r="H216" s="251">
        <v>1</v>
      </c>
      <c r="I216" s="252"/>
      <c r="J216" s="248"/>
      <c r="K216" s="248"/>
      <c r="L216" s="253"/>
      <c r="M216" s="254"/>
      <c r="N216" s="255"/>
      <c r="O216" s="255"/>
      <c r="P216" s="255"/>
      <c r="Q216" s="255"/>
      <c r="R216" s="255"/>
      <c r="S216" s="255"/>
      <c r="T216" s="25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7" t="s">
        <v>235</v>
      </c>
      <c r="AU216" s="257" t="s">
        <v>84</v>
      </c>
      <c r="AV216" s="14" t="s">
        <v>84</v>
      </c>
      <c r="AW216" s="14" t="s">
        <v>35</v>
      </c>
      <c r="AX216" s="14" t="s">
        <v>82</v>
      </c>
      <c r="AY216" s="257" t="s">
        <v>223</v>
      </c>
    </row>
    <row r="217" s="2" customFormat="1" ht="21.75" customHeight="1">
      <c r="A217" s="42"/>
      <c r="B217" s="43"/>
      <c r="C217" s="218" t="s">
        <v>385</v>
      </c>
      <c r="D217" s="218" t="s">
        <v>226</v>
      </c>
      <c r="E217" s="219" t="s">
        <v>386</v>
      </c>
      <c r="F217" s="220" t="s">
        <v>387</v>
      </c>
      <c r="G217" s="221" t="s">
        <v>383</v>
      </c>
      <c r="H217" s="222">
        <v>1</v>
      </c>
      <c r="I217" s="223"/>
      <c r="J217" s="224">
        <f>ROUND(I217*H217,2)</f>
        <v>0</v>
      </c>
      <c r="K217" s="220" t="s">
        <v>28</v>
      </c>
      <c r="L217" s="48"/>
      <c r="M217" s="225" t="s">
        <v>28</v>
      </c>
      <c r="N217" s="226" t="s">
        <v>45</v>
      </c>
      <c r="O217" s="88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42"/>
      <c r="V217" s="42"/>
      <c r="W217" s="42"/>
      <c r="X217" s="42"/>
      <c r="Y217" s="42"/>
      <c r="Z217" s="42"/>
      <c r="AA217" s="42"/>
      <c r="AB217" s="42"/>
      <c r="AC217" s="42"/>
      <c r="AD217" s="42"/>
      <c r="AE217" s="42"/>
      <c r="AR217" s="229" t="s">
        <v>231</v>
      </c>
      <c r="AT217" s="229" t="s">
        <v>226</v>
      </c>
      <c r="AU217" s="229" t="s">
        <v>84</v>
      </c>
      <c r="AY217" s="21" t="s">
        <v>223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21" t="s">
        <v>82</v>
      </c>
      <c r="BK217" s="230">
        <f>ROUND(I217*H217,2)</f>
        <v>0</v>
      </c>
      <c r="BL217" s="21" t="s">
        <v>231</v>
      </c>
      <c r="BM217" s="229" t="s">
        <v>388</v>
      </c>
    </row>
    <row r="218" s="13" customFormat="1">
      <c r="A218" s="13"/>
      <c r="B218" s="236"/>
      <c r="C218" s="237"/>
      <c r="D218" s="238" t="s">
        <v>235</v>
      </c>
      <c r="E218" s="239" t="s">
        <v>28</v>
      </c>
      <c r="F218" s="240" t="s">
        <v>242</v>
      </c>
      <c r="G218" s="237"/>
      <c r="H218" s="239" t="s">
        <v>28</v>
      </c>
      <c r="I218" s="241"/>
      <c r="J218" s="237"/>
      <c r="K218" s="237"/>
      <c r="L218" s="242"/>
      <c r="M218" s="243"/>
      <c r="N218" s="244"/>
      <c r="O218" s="244"/>
      <c r="P218" s="244"/>
      <c r="Q218" s="244"/>
      <c r="R218" s="244"/>
      <c r="S218" s="244"/>
      <c r="T218" s="24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6" t="s">
        <v>235</v>
      </c>
      <c r="AU218" s="246" t="s">
        <v>84</v>
      </c>
      <c r="AV218" s="13" t="s">
        <v>82</v>
      </c>
      <c r="AW218" s="13" t="s">
        <v>35</v>
      </c>
      <c r="AX218" s="13" t="s">
        <v>74</v>
      </c>
      <c r="AY218" s="246" t="s">
        <v>223</v>
      </c>
    </row>
    <row r="219" s="14" customFormat="1">
      <c r="A219" s="14"/>
      <c r="B219" s="247"/>
      <c r="C219" s="248"/>
      <c r="D219" s="238" t="s">
        <v>235</v>
      </c>
      <c r="E219" s="249" t="s">
        <v>28</v>
      </c>
      <c r="F219" s="250" t="s">
        <v>82</v>
      </c>
      <c r="G219" s="248"/>
      <c r="H219" s="251">
        <v>1</v>
      </c>
      <c r="I219" s="252"/>
      <c r="J219" s="248"/>
      <c r="K219" s="248"/>
      <c r="L219" s="253"/>
      <c r="M219" s="254"/>
      <c r="N219" s="255"/>
      <c r="O219" s="255"/>
      <c r="P219" s="255"/>
      <c r="Q219" s="255"/>
      <c r="R219" s="255"/>
      <c r="S219" s="255"/>
      <c r="T219" s="25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7" t="s">
        <v>235</v>
      </c>
      <c r="AU219" s="257" t="s">
        <v>84</v>
      </c>
      <c r="AV219" s="14" t="s">
        <v>84</v>
      </c>
      <c r="AW219" s="14" t="s">
        <v>35</v>
      </c>
      <c r="AX219" s="14" t="s">
        <v>82</v>
      </c>
      <c r="AY219" s="257" t="s">
        <v>223</v>
      </c>
    </row>
    <row r="220" s="2" customFormat="1" ht="24.15" customHeight="1">
      <c r="A220" s="42"/>
      <c r="B220" s="43"/>
      <c r="C220" s="218" t="s">
        <v>389</v>
      </c>
      <c r="D220" s="218" t="s">
        <v>226</v>
      </c>
      <c r="E220" s="219" t="s">
        <v>390</v>
      </c>
      <c r="F220" s="220" t="s">
        <v>391</v>
      </c>
      <c r="G220" s="221" t="s">
        <v>229</v>
      </c>
      <c r="H220" s="222">
        <v>1.5</v>
      </c>
      <c r="I220" s="223"/>
      <c r="J220" s="224">
        <f>ROUND(I220*H220,2)</f>
        <v>0</v>
      </c>
      <c r="K220" s="220" t="s">
        <v>230</v>
      </c>
      <c r="L220" s="48"/>
      <c r="M220" s="225" t="s">
        <v>28</v>
      </c>
      <c r="N220" s="226" t="s">
        <v>45</v>
      </c>
      <c r="O220" s="88"/>
      <c r="P220" s="227">
        <f>O220*H220</f>
        <v>0</v>
      </c>
      <c r="Q220" s="227">
        <v>0.026360000000000001</v>
      </c>
      <c r="R220" s="227">
        <f>Q220*H220</f>
        <v>0.039540000000000006</v>
      </c>
      <c r="S220" s="227">
        <v>0</v>
      </c>
      <c r="T220" s="228">
        <f>S220*H220</f>
        <v>0</v>
      </c>
      <c r="U220" s="42"/>
      <c r="V220" s="42"/>
      <c r="W220" s="42"/>
      <c r="X220" s="42"/>
      <c r="Y220" s="42"/>
      <c r="Z220" s="42"/>
      <c r="AA220" s="42"/>
      <c r="AB220" s="42"/>
      <c r="AC220" s="42"/>
      <c r="AD220" s="42"/>
      <c r="AE220" s="42"/>
      <c r="AR220" s="229" t="s">
        <v>231</v>
      </c>
      <c r="AT220" s="229" t="s">
        <v>226</v>
      </c>
      <c r="AU220" s="229" t="s">
        <v>84</v>
      </c>
      <c r="AY220" s="21" t="s">
        <v>223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21" t="s">
        <v>82</v>
      </c>
      <c r="BK220" s="230">
        <f>ROUND(I220*H220,2)</f>
        <v>0</v>
      </c>
      <c r="BL220" s="21" t="s">
        <v>231</v>
      </c>
      <c r="BM220" s="229" t="s">
        <v>392</v>
      </c>
    </row>
    <row r="221" s="2" customFormat="1">
      <c r="A221" s="42"/>
      <c r="B221" s="43"/>
      <c r="C221" s="44"/>
      <c r="D221" s="231" t="s">
        <v>233</v>
      </c>
      <c r="E221" s="44"/>
      <c r="F221" s="232" t="s">
        <v>393</v>
      </c>
      <c r="G221" s="44"/>
      <c r="H221" s="44"/>
      <c r="I221" s="233"/>
      <c r="J221" s="44"/>
      <c r="K221" s="44"/>
      <c r="L221" s="48"/>
      <c r="M221" s="234"/>
      <c r="N221" s="235"/>
      <c r="O221" s="88"/>
      <c r="P221" s="88"/>
      <c r="Q221" s="88"/>
      <c r="R221" s="88"/>
      <c r="S221" s="88"/>
      <c r="T221" s="89"/>
      <c r="U221" s="42"/>
      <c r="V221" s="42"/>
      <c r="W221" s="42"/>
      <c r="X221" s="42"/>
      <c r="Y221" s="42"/>
      <c r="Z221" s="42"/>
      <c r="AA221" s="42"/>
      <c r="AB221" s="42"/>
      <c r="AC221" s="42"/>
      <c r="AD221" s="42"/>
      <c r="AE221" s="42"/>
      <c r="AT221" s="21" t="s">
        <v>233</v>
      </c>
      <c r="AU221" s="21" t="s">
        <v>84</v>
      </c>
    </row>
    <row r="222" s="13" customFormat="1">
      <c r="A222" s="13"/>
      <c r="B222" s="236"/>
      <c r="C222" s="237"/>
      <c r="D222" s="238" t="s">
        <v>235</v>
      </c>
      <c r="E222" s="239" t="s">
        <v>28</v>
      </c>
      <c r="F222" s="240" t="s">
        <v>236</v>
      </c>
      <c r="G222" s="237"/>
      <c r="H222" s="239" t="s">
        <v>28</v>
      </c>
      <c r="I222" s="241"/>
      <c r="J222" s="237"/>
      <c r="K222" s="237"/>
      <c r="L222" s="242"/>
      <c r="M222" s="243"/>
      <c r="N222" s="244"/>
      <c r="O222" s="244"/>
      <c r="P222" s="244"/>
      <c r="Q222" s="244"/>
      <c r="R222" s="244"/>
      <c r="S222" s="244"/>
      <c r="T222" s="24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6" t="s">
        <v>235</v>
      </c>
      <c r="AU222" s="246" t="s">
        <v>84</v>
      </c>
      <c r="AV222" s="13" t="s">
        <v>82</v>
      </c>
      <c r="AW222" s="13" t="s">
        <v>35</v>
      </c>
      <c r="AX222" s="13" t="s">
        <v>74</v>
      </c>
      <c r="AY222" s="246" t="s">
        <v>223</v>
      </c>
    </row>
    <row r="223" s="14" customFormat="1">
      <c r="A223" s="14"/>
      <c r="B223" s="247"/>
      <c r="C223" s="248"/>
      <c r="D223" s="238" t="s">
        <v>235</v>
      </c>
      <c r="E223" s="249" t="s">
        <v>28</v>
      </c>
      <c r="F223" s="250" t="s">
        <v>367</v>
      </c>
      <c r="G223" s="248"/>
      <c r="H223" s="251">
        <v>1.5</v>
      </c>
      <c r="I223" s="252"/>
      <c r="J223" s="248"/>
      <c r="K223" s="248"/>
      <c r="L223" s="253"/>
      <c r="M223" s="254"/>
      <c r="N223" s="255"/>
      <c r="O223" s="255"/>
      <c r="P223" s="255"/>
      <c r="Q223" s="255"/>
      <c r="R223" s="255"/>
      <c r="S223" s="255"/>
      <c r="T223" s="25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7" t="s">
        <v>235</v>
      </c>
      <c r="AU223" s="257" t="s">
        <v>84</v>
      </c>
      <c r="AV223" s="14" t="s">
        <v>84</v>
      </c>
      <c r="AW223" s="14" t="s">
        <v>35</v>
      </c>
      <c r="AX223" s="14" t="s">
        <v>82</v>
      </c>
      <c r="AY223" s="257" t="s">
        <v>223</v>
      </c>
    </row>
    <row r="224" s="2" customFormat="1" ht="21.75" customHeight="1">
      <c r="A224" s="42"/>
      <c r="B224" s="43"/>
      <c r="C224" s="218" t="s">
        <v>394</v>
      </c>
      <c r="D224" s="218" t="s">
        <v>226</v>
      </c>
      <c r="E224" s="219" t="s">
        <v>395</v>
      </c>
      <c r="F224" s="220" t="s">
        <v>396</v>
      </c>
      <c r="G224" s="221" t="s">
        <v>303</v>
      </c>
      <c r="H224" s="222">
        <v>0.77000000000000002</v>
      </c>
      <c r="I224" s="223"/>
      <c r="J224" s="224">
        <f>ROUND(I224*H224,2)</f>
        <v>0</v>
      </c>
      <c r="K224" s="220" t="s">
        <v>230</v>
      </c>
      <c r="L224" s="48"/>
      <c r="M224" s="225" t="s">
        <v>28</v>
      </c>
      <c r="N224" s="226" t="s">
        <v>45</v>
      </c>
      <c r="O224" s="88"/>
      <c r="P224" s="227">
        <f>O224*H224</f>
        <v>0</v>
      </c>
      <c r="Q224" s="227">
        <v>2.5018699999999998</v>
      </c>
      <c r="R224" s="227">
        <f>Q224*H224</f>
        <v>1.9264398999999999</v>
      </c>
      <c r="S224" s="227">
        <v>0</v>
      </c>
      <c r="T224" s="228">
        <f>S224*H224</f>
        <v>0</v>
      </c>
      <c r="U224" s="42"/>
      <c r="V224" s="42"/>
      <c r="W224" s="42"/>
      <c r="X224" s="42"/>
      <c r="Y224" s="42"/>
      <c r="Z224" s="42"/>
      <c r="AA224" s="42"/>
      <c r="AB224" s="42"/>
      <c r="AC224" s="42"/>
      <c r="AD224" s="42"/>
      <c r="AE224" s="42"/>
      <c r="AR224" s="229" t="s">
        <v>257</v>
      </c>
      <c r="AT224" s="229" t="s">
        <v>226</v>
      </c>
      <c r="AU224" s="229" t="s">
        <v>84</v>
      </c>
      <c r="AY224" s="21" t="s">
        <v>223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21" t="s">
        <v>82</v>
      </c>
      <c r="BK224" s="230">
        <f>ROUND(I224*H224,2)</f>
        <v>0</v>
      </c>
      <c r="BL224" s="21" t="s">
        <v>257</v>
      </c>
      <c r="BM224" s="229" t="s">
        <v>397</v>
      </c>
    </row>
    <row r="225" s="2" customFormat="1">
      <c r="A225" s="42"/>
      <c r="B225" s="43"/>
      <c r="C225" s="44"/>
      <c r="D225" s="231" t="s">
        <v>233</v>
      </c>
      <c r="E225" s="44"/>
      <c r="F225" s="232" t="s">
        <v>398</v>
      </c>
      <c r="G225" s="44"/>
      <c r="H225" s="44"/>
      <c r="I225" s="233"/>
      <c r="J225" s="44"/>
      <c r="K225" s="44"/>
      <c r="L225" s="48"/>
      <c r="M225" s="234"/>
      <c r="N225" s="235"/>
      <c r="O225" s="88"/>
      <c r="P225" s="88"/>
      <c r="Q225" s="88"/>
      <c r="R225" s="88"/>
      <c r="S225" s="88"/>
      <c r="T225" s="89"/>
      <c r="U225" s="42"/>
      <c r="V225" s="42"/>
      <c r="W225" s="42"/>
      <c r="X225" s="42"/>
      <c r="Y225" s="42"/>
      <c r="Z225" s="42"/>
      <c r="AA225" s="42"/>
      <c r="AB225" s="42"/>
      <c r="AC225" s="42"/>
      <c r="AD225" s="42"/>
      <c r="AE225" s="42"/>
      <c r="AT225" s="21" t="s">
        <v>233</v>
      </c>
      <c r="AU225" s="21" t="s">
        <v>84</v>
      </c>
    </row>
    <row r="226" s="13" customFormat="1">
      <c r="A226" s="13"/>
      <c r="B226" s="236"/>
      <c r="C226" s="237"/>
      <c r="D226" s="238" t="s">
        <v>235</v>
      </c>
      <c r="E226" s="239" t="s">
        <v>28</v>
      </c>
      <c r="F226" s="240" t="s">
        <v>242</v>
      </c>
      <c r="G226" s="237"/>
      <c r="H226" s="239" t="s">
        <v>28</v>
      </c>
      <c r="I226" s="241"/>
      <c r="J226" s="237"/>
      <c r="K226" s="237"/>
      <c r="L226" s="242"/>
      <c r="M226" s="243"/>
      <c r="N226" s="244"/>
      <c r="O226" s="244"/>
      <c r="P226" s="244"/>
      <c r="Q226" s="244"/>
      <c r="R226" s="244"/>
      <c r="S226" s="244"/>
      <c r="T226" s="24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6" t="s">
        <v>235</v>
      </c>
      <c r="AU226" s="246" t="s">
        <v>84</v>
      </c>
      <c r="AV226" s="13" t="s">
        <v>82</v>
      </c>
      <c r="AW226" s="13" t="s">
        <v>35</v>
      </c>
      <c r="AX226" s="13" t="s">
        <v>74</v>
      </c>
      <c r="AY226" s="246" t="s">
        <v>223</v>
      </c>
    </row>
    <row r="227" s="14" customFormat="1">
      <c r="A227" s="14"/>
      <c r="B227" s="247"/>
      <c r="C227" s="248"/>
      <c r="D227" s="238" t="s">
        <v>235</v>
      </c>
      <c r="E227" s="249" t="s">
        <v>28</v>
      </c>
      <c r="F227" s="250" t="s">
        <v>399</v>
      </c>
      <c r="G227" s="248"/>
      <c r="H227" s="251">
        <v>0.77000000000000002</v>
      </c>
      <c r="I227" s="252"/>
      <c r="J227" s="248"/>
      <c r="K227" s="248"/>
      <c r="L227" s="253"/>
      <c r="M227" s="254"/>
      <c r="N227" s="255"/>
      <c r="O227" s="255"/>
      <c r="P227" s="255"/>
      <c r="Q227" s="255"/>
      <c r="R227" s="255"/>
      <c r="S227" s="255"/>
      <c r="T227" s="256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7" t="s">
        <v>235</v>
      </c>
      <c r="AU227" s="257" t="s">
        <v>84</v>
      </c>
      <c r="AV227" s="14" t="s">
        <v>84</v>
      </c>
      <c r="AW227" s="14" t="s">
        <v>35</v>
      </c>
      <c r="AX227" s="14" t="s">
        <v>74</v>
      </c>
      <c r="AY227" s="257" t="s">
        <v>223</v>
      </c>
    </row>
    <row r="228" s="15" customFormat="1">
      <c r="A228" s="15"/>
      <c r="B228" s="258"/>
      <c r="C228" s="259"/>
      <c r="D228" s="238" t="s">
        <v>235</v>
      </c>
      <c r="E228" s="260" t="s">
        <v>113</v>
      </c>
      <c r="F228" s="261" t="s">
        <v>248</v>
      </c>
      <c r="G228" s="259"/>
      <c r="H228" s="262">
        <v>0.77000000000000002</v>
      </c>
      <c r="I228" s="263"/>
      <c r="J228" s="259"/>
      <c r="K228" s="259"/>
      <c r="L228" s="264"/>
      <c r="M228" s="265"/>
      <c r="N228" s="266"/>
      <c r="O228" s="266"/>
      <c r="P228" s="266"/>
      <c r="Q228" s="266"/>
      <c r="R228" s="266"/>
      <c r="S228" s="266"/>
      <c r="T228" s="267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8" t="s">
        <v>235</v>
      </c>
      <c r="AU228" s="268" t="s">
        <v>84</v>
      </c>
      <c r="AV228" s="15" t="s">
        <v>231</v>
      </c>
      <c r="AW228" s="15" t="s">
        <v>35</v>
      </c>
      <c r="AX228" s="15" t="s">
        <v>82</v>
      </c>
      <c r="AY228" s="268" t="s">
        <v>223</v>
      </c>
    </row>
    <row r="229" s="2" customFormat="1" ht="21.75" customHeight="1">
      <c r="A229" s="42"/>
      <c r="B229" s="43"/>
      <c r="C229" s="218" t="s">
        <v>400</v>
      </c>
      <c r="D229" s="218" t="s">
        <v>226</v>
      </c>
      <c r="E229" s="219" t="s">
        <v>401</v>
      </c>
      <c r="F229" s="220" t="s">
        <v>402</v>
      </c>
      <c r="G229" s="221" t="s">
        <v>303</v>
      </c>
      <c r="H229" s="222">
        <v>4.3440000000000003</v>
      </c>
      <c r="I229" s="223"/>
      <c r="J229" s="224">
        <f>ROUND(I229*H229,2)</f>
        <v>0</v>
      </c>
      <c r="K229" s="220" t="s">
        <v>230</v>
      </c>
      <c r="L229" s="48"/>
      <c r="M229" s="225" t="s">
        <v>28</v>
      </c>
      <c r="N229" s="226" t="s">
        <v>45</v>
      </c>
      <c r="O229" s="88"/>
      <c r="P229" s="227">
        <f>O229*H229</f>
        <v>0</v>
      </c>
      <c r="Q229" s="227">
        <v>2.3010199999999998</v>
      </c>
      <c r="R229" s="227">
        <f>Q229*H229</f>
        <v>9.9956308800000002</v>
      </c>
      <c r="S229" s="227">
        <v>0</v>
      </c>
      <c r="T229" s="228">
        <f>S229*H229</f>
        <v>0</v>
      </c>
      <c r="U229" s="42"/>
      <c r="V229" s="42"/>
      <c r="W229" s="42"/>
      <c r="X229" s="42"/>
      <c r="Y229" s="42"/>
      <c r="Z229" s="42"/>
      <c r="AA229" s="42"/>
      <c r="AB229" s="42"/>
      <c r="AC229" s="42"/>
      <c r="AD229" s="42"/>
      <c r="AE229" s="42"/>
      <c r="AR229" s="229" t="s">
        <v>231</v>
      </c>
      <c r="AT229" s="229" t="s">
        <v>226</v>
      </c>
      <c r="AU229" s="229" t="s">
        <v>84</v>
      </c>
      <c r="AY229" s="21" t="s">
        <v>223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21" t="s">
        <v>82</v>
      </c>
      <c r="BK229" s="230">
        <f>ROUND(I229*H229,2)</f>
        <v>0</v>
      </c>
      <c r="BL229" s="21" t="s">
        <v>231</v>
      </c>
      <c r="BM229" s="229" t="s">
        <v>403</v>
      </c>
    </row>
    <row r="230" s="2" customFormat="1">
      <c r="A230" s="42"/>
      <c r="B230" s="43"/>
      <c r="C230" s="44"/>
      <c r="D230" s="231" t="s">
        <v>233</v>
      </c>
      <c r="E230" s="44"/>
      <c r="F230" s="232" t="s">
        <v>404</v>
      </c>
      <c r="G230" s="44"/>
      <c r="H230" s="44"/>
      <c r="I230" s="233"/>
      <c r="J230" s="44"/>
      <c r="K230" s="44"/>
      <c r="L230" s="48"/>
      <c r="M230" s="234"/>
      <c r="N230" s="235"/>
      <c r="O230" s="88"/>
      <c r="P230" s="88"/>
      <c r="Q230" s="88"/>
      <c r="R230" s="88"/>
      <c r="S230" s="88"/>
      <c r="T230" s="89"/>
      <c r="U230" s="42"/>
      <c r="V230" s="42"/>
      <c r="W230" s="42"/>
      <c r="X230" s="42"/>
      <c r="Y230" s="42"/>
      <c r="Z230" s="42"/>
      <c r="AA230" s="42"/>
      <c r="AB230" s="42"/>
      <c r="AC230" s="42"/>
      <c r="AD230" s="42"/>
      <c r="AE230" s="42"/>
      <c r="AT230" s="21" t="s">
        <v>233</v>
      </c>
      <c r="AU230" s="21" t="s">
        <v>84</v>
      </c>
    </row>
    <row r="231" s="14" customFormat="1">
      <c r="A231" s="14"/>
      <c r="B231" s="247"/>
      <c r="C231" s="248"/>
      <c r="D231" s="238" t="s">
        <v>235</v>
      </c>
      <c r="E231" s="249" t="s">
        <v>28</v>
      </c>
      <c r="F231" s="250" t="s">
        <v>405</v>
      </c>
      <c r="G231" s="248"/>
      <c r="H231" s="251">
        <v>1.8009999999999999</v>
      </c>
      <c r="I231" s="252"/>
      <c r="J231" s="248"/>
      <c r="K231" s="248"/>
      <c r="L231" s="253"/>
      <c r="M231" s="254"/>
      <c r="N231" s="255"/>
      <c r="O231" s="255"/>
      <c r="P231" s="255"/>
      <c r="Q231" s="255"/>
      <c r="R231" s="255"/>
      <c r="S231" s="255"/>
      <c r="T231" s="25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7" t="s">
        <v>235</v>
      </c>
      <c r="AU231" s="257" t="s">
        <v>84</v>
      </c>
      <c r="AV231" s="14" t="s">
        <v>84</v>
      </c>
      <c r="AW231" s="14" t="s">
        <v>35</v>
      </c>
      <c r="AX231" s="14" t="s">
        <v>74</v>
      </c>
      <c r="AY231" s="257" t="s">
        <v>223</v>
      </c>
    </row>
    <row r="232" s="14" customFormat="1">
      <c r="A232" s="14"/>
      <c r="B232" s="247"/>
      <c r="C232" s="248"/>
      <c r="D232" s="238" t="s">
        <v>235</v>
      </c>
      <c r="E232" s="249" t="s">
        <v>28</v>
      </c>
      <c r="F232" s="250" t="s">
        <v>406</v>
      </c>
      <c r="G232" s="248"/>
      <c r="H232" s="251">
        <v>1.2</v>
      </c>
      <c r="I232" s="252"/>
      <c r="J232" s="248"/>
      <c r="K232" s="248"/>
      <c r="L232" s="253"/>
      <c r="M232" s="254"/>
      <c r="N232" s="255"/>
      <c r="O232" s="255"/>
      <c r="P232" s="255"/>
      <c r="Q232" s="255"/>
      <c r="R232" s="255"/>
      <c r="S232" s="255"/>
      <c r="T232" s="256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7" t="s">
        <v>235</v>
      </c>
      <c r="AU232" s="257" t="s">
        <v>84</v>
      </c>
      <c r="AV232" s="14" t="s">
        <v>84</v>
      </c>
      <c r="AW232" s="14" t="s">
        <v>35</v>
      </c>
      <c r="AX232" s="14" t="s">
        <v>74</v>
      </c>
      <c r="AY232" s="257" t="s">
        <v>223</v>
      </c>
    </row>
    <row r="233" s="14" customFormat="1">
      <c r="A233" s="14"/>
      <c r="B233" s="247"/>
      <c r="C233" s="248"/>
      <c r="D233" s="238" t="s">
        <v>235</v>
      </c>
      <c r="E233" s="249" t="s">
        <v>28</v>
      </c>
      <c r="F233" s="250" t="s">
        <v>407</v>
      </c>
      <c r="G233" s="248"/>
      <c r="H233" s="251">
        <v>1.343</v>
      </c>
      <c r="I233" s="252"/>
      <c r="J233" s="248"/>
      <c r="K233" s="248"/>
      <c r="L233" s="253"/>
      <c r="M233" s="254"/>
      <c r="N233" s="255"/>
      <c r="O233" s="255"/>
      <c r="P233" s="255"/>
      <c r="Q233" s="255"/>
      <c r="R233" s="255"/>
      <c r="S233" s="255"/>
      <c r="T233" s="256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7" t="s">
        <v>235</v>
      </c>
      <c r="AU233" s="257" t="s">
        <v>84</v>
      </c>
      <c r="AV233" s="14" t="s">
        <v>84</v>
      </c>
      <c r="AW233" s="14" t="s">
        <v>35</v>
      </c>
      <c r="AX233" s="14" t="s">
        <v>74</v>
      </c>
      <c r="AY233" s="257" t="s">
        <v>223</v>
      </c>
    </row>
    <row r="234" s="15" customFormat="1">
      <c r="A234" s="15"/>
      <c r="B234" s="258"/>
      <c r="C234" s="259"/>
      <c r="D234" s="238" t="s">
        <v>235</v>
      </c>
      <c r="E234" s="260" t="s">
        <v>177</v>
      </c>
      <c r="F234" s="261" t="s">
        <v>248</v>
      </c>
      <c r="G234" s="259"/>
      <c r="H234" s="262">
        <v>4.3440000000000003</v>
      </c>
      <c r="I234" s="263"/>
      <c r="J234" s="259"/>
      <c r="K234" s="259"/>
      <c r="L234" s="264"/>
      <c r="M234" s="265"/>
      <c r="N234" s="266"/>
      <c r="O234" s="266"/>
      <c r="P234" s="266"/>
      <c r="Q234" s="266"/>
      <c r="R234" s="266"/>
      <c r="S234" s="266"/>
      <c r="T234" s="267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8" t="s">
        <v>235</v>
      </c>
      <c r="AU234" s="268" t="s">
        <v>84</v>
      </c>
      <c r="AV234" s="15" t="s">
        <v>231</v>
      </c>
      <c r="AW234" s="15" t="s">
        <v>35</v>
      </c>
      <c r="AX234" s="15" t="s">
        <v>82</v>
      </c>
      <c r="AY234" s="268" t="s">
        <v>223</v>
      </c>
    </row>
    <row r="235" s="2" customFormat="1" ht="24.15" customHeight="1">
      <c r="A235" s="42"/>
      <c r="B235" s="43"/>
      <c r="C235" s="218" t="s">
        <v>408</v>
      </c>
      <c r="D235" s="218" t="s">
        <v>226</v>
      </c>
      <c r="E235" s="219" t="s">
        <v>409</v>
      </c>
      <c r="F235" s="220" t="s">
        <v>410</v>
      </c>
      <c r="G235" s="221" t="s">
        <v>303</v>
      </c>
      <c r="H235" s="222">
        <v>1.008</v>
      </c>
      <c r="I235" s="223"/>
      <c r="J235" s="224">
        <f>ROUND(I235*H235,2)</f>
        <v>0</v>
      </c>
      <c r="K235" s="220" t="s">
        <v>230</v>
      </c>
      <c r="L235" s="48"/>
      <c r="M235" s="225" t="s">
        <v>28</v>
      </c>
      <c r="N235" s="226" t="s">
        <v>45</v>
      </c>
      <c r="O235" s="88"/>
      <c r="P235" s="227">
        <f>O235*H235</f>
        <v>0</v>
      </c>
      <c r="Q235" s="227">
        <v>2.3010199999999998</v>
      </c>
      <c r="R235" s="227">
        <f>Q235*H235</f>
        <v>2.3194281599999997</v>
      </c>
      <c r="S235" s="227">
        <v>0</v>
      </c>
      <c r="T235" s="228">
        <f>S235*H235</f>
        <v>0</v>
      </c>
      <c r="U235" s="42"/>
      <c r="V235" s="42"/>
      <c r="W235" s="42"/>
      <c r="X235" s="42"/>
      <c r="Y235" s="42"/>
      <c r="Z235" s="42"/>
      <c r="AA235" s="42"/>
      <c r="AB235" s="42"/>
      <c r="AC235" s="42"/>
      <c r="AD235" s="42"/>
      <c r="AE235" s="42"/>
      <c r="AR235" s="229" t="s">
        <v>231</v>
      </c>
      <c r="AT235" s="229" t="s">
        <v>226</v>
      </c>
      <c r="AU235" s="229" t="s">
        <v>84</v>
      </c>
      <c r="AY235" s="21" t="s">
        <v>223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21" t="s">
        <v>82</v>
      </c>
      <c r="BK235" s="230">
        <f>ROUND(I235*H235,2)</f>
        <v>0</v>
      </c>
      <c r="BL235" s="21" t="s">
        <v>231</v>
      </c>
      <c r="BM235" s="229" t="s">
        <v>411</v>
      </c>
    </row>
    <row r="236" s="2" customFormat="1">
      <c r="A236" s="42"/>
      <c r="B236" s="43"/>
      <c r="C236" s="44"/>
      <c r="D236" s="231" t="s">
        <v>233</v>
      </c>
      <c r="E236" s="44"/>
      <c r="F236" s="232" t="s">
        <v>412</v>
      </c>
      <c r="G236" s="44"/>
      <c r="H236" s="44"/>
      <c r="I236" s="233"/>
      <c r="J236" s="44"/>
      <c r="K236" s="44"/>
      <c r="L236" s="48"/>
      <c r="M236" s="234"/>
      <c r="N236" s="235"/>
      <c r="O236" s="88"/>
      <c r="P236" s="88"/>
      <c r="Q236" s="88"/>
      <c r="R236" s="88"/>
      <c r="S236" s="88"/>
      <c r="T236" s="89"/>
      <c r="U236" s="42"/>
      <c r="V236" s="42"/>
      <c r="W236" s="42"/>
      <c r="X236" s="42"/>
      <c r="Y236" s="42"/>
      <c r="Z236" s="42"/>
      <c r="AA236" s="42"/>
      <c r="AB236" s="42"/>
      <c r="AC236" s="42"/>
      <c r="AD236" s="42"/>
      <c r="AE236" s="42"/>
      <c r="AT236" s="21" t="s">
        <v>233</v>
      </c>
      <c r="AU236" s="21" t="s">
        <v>84</v>
      </c>
    </row>
    <row r="237" s="13" customFormat="1">
      <c r="A237" s="13"/>
      <c r="B237" s="236"/>
      <c r="C237" s="237"/>
      <c r="D237" s="238" t="s">
        <v>235</v>
      </c>
      <c r="E237" s="239" t="s">
        <v>28</v>
      </c>
      <c r="F237" s="240" t="s">
        <v>242</v>
      </c>
      <c r="G237" s="237"/>
      <c r="H237" s="239" t="s">
        <v>28</v>
      </c>
      <c r="I237" s="241"/>
      <c r="J237" s="237"/>
      <c r="K237" s="237"/>
      <c r="L237" s="242"/>
      <c r="M237" s="243"/>
      <c r="N237" s="244"/>
      <c r="O237" s="244"/>
      <c r="P237" s="244"/>
      <c r="Q237" s="244"/>
      <c r="R237" s="244"/>
      <c r="S237" s="244"/>
      <c r="T237" s="24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6" t="s">
        <v>235</v>
      </c>
      <c r="AU237" s="246" t="s">
        <v>84</v>
      </c>
      <c r="AV237" s="13" t="s">
        <v>82</v>
      </c>
      <c r="AW237" s="13" t="s">
        <v>35</v>
      </c>
      <c r="AX237" s="13" t="s">
        <v>74</v>
      </c>
      <c r="AY237" s="246" t="s">
        <v>223</v>
      </c>
    </row>
    <row r="238" s="14" customFormat="1">
      <c r="A238" s="14"/>
      <c r="B238" s="247"/>
      <c r="C238" s="248"/>
      <c r="D238" s="238" t="s">
        <v>235</v>
      </c>
      <c r="E238" s="249" t="s">
        <v>28</v>
      </c>
      <c r="F238" s="250" t="s">
        <v>413</v>
      </c>
      <c r="G238" s="248"/>
      <c r="H238" s="251">
        <v>0.20799999999999999</v>
      </c>
      <c r="I238" s="252"/>
      <c r="J238" s="248"/>
      <c r="K238" s="248"/>
      <c r="L238" s="253"/>
      <c r="M238" s="254"/>
      <c r="N238" s="255"/>
      <c r="O238" s="255"/>
      <c r="P238" s="255"/>
      <c r="Q238" s="255"/>
      <c r="R238" s="255"/>
      <c r="S238" s="255"/>
      <c r="T238" s="256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7" t="s">
        <v>235</v>
      </c>
      <c r="AU238" s="257" t="s">
        <v>84</v>
      </c>
      <c r="AV238" s="14" t="s">
        <v>84</v>
      </c>
      <c r="AW238" s="14" t="s">
        <v>35</v>
      </c>
      <c r="AX238" s="14" t="s">
        <v>74</v>
      </c>
      <c r="AY238" s="257" t="s">
        <v>223</v>
      </c>
    </row>
    <row r="239" s="14" customFormat="1">
      <c r="A239" s="14"/>
      <c r="B239" s="247"/>
      <c r="C239" s="248"/>
      <c r="D239" s="238" t="s">
        <v>235</v>
      </c>
      <c r="E239" s="249" t="s">
        <v>28</v>
      </c>
      <c r="F239" s="250" t="s">
        <v>414</v>
      </c>
      <c r="G239" s="248"/>
      <c r="H239" s="251">
        <v>0.80000000000000004</v>
      </c>
      <c r="I239" s="252"/>
      <c r="J239" s="248"/>
      <c r="K239" s="248"/>
      <c r="L239" s="253"/>
      <c r="M239" s="254"/>
      <c r="N239" s="255"/>
      <c r="O239" s="255"/>
      <c r="P239" s="255"/>
      <c r="Q239" s="255"/>
      <c r="R239" s="255"/>
      <c r="S239" s="255"/>
      <c r="T239" s="25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7" t="s">
        <v>235</v>
      </c>
      <c r="AU239" s="257" t="s">
        <v>84</v>
      </c>
      <c r="AV239" s="14" t="s">
        <v>84</v>
      </c>
      <c r="AW239" s="14" t="s">
        <v>35</v>
      </c>
      <c r="AX239" s="14" t="s">
        <v>74</v>
      </c>
      <c r="AY239" s="257" t="s">
        <v>223</v>
      </c>
    </row>
    <row r="240" s="15" customFormat="1">
      <c r="A240" s="15"/>
      <c r="B240" s="258"/>
      <c r="C240" s="259"/>
      <c r="D240" s="238" t="s">
        <v>235</v>
      </c>
      <c r="E240" s="260" t="s">
        <v>28</v>
      </c>
      <c r="F240" s="261" t="s">
        <v>248</v>
      </c>
      <c r="G240" s="259"/>
      <c r="H240" s="262">
        <v>1.008</v>
      </c>
      <c r="I240" s="263"/>
      <c r="J240" s="259"/>
      <c r="K240" s="259"/>
      <c r="L240" s="264"/>
      <c r="M240" s="265"/>
      <c r="N240" s="266"/>
      <c r="O240" s="266"/>
      <c r="P240" s="266"/>
      <c r="Q240" s="266"/>
      <c r="R240" s="266"/>
      <c r="S240" s="266"/>
      <c r="T240" s="267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8" t="s">
        <v>235</v>
      </c>
      <c r="AU240" s="268" t="s">
        <v>84</v>
      </c>
      <c r="AV240" s="15" t="s">
        <v>231</v>
      </c>
      <c r="AW240" s="15" t="s">
        <v>35</v>
      </c>
      <c r="AX240" s="15" t="s">
        <v>82</v>
      </c>
      <c r="AY240" s="268" t="s">
        <v>223</v>
      </c>
    </row>
    <row r="241" s="2" customFormat="1" ht="21.75" customHeight="1">
      <c r="A241" s="42"/>
      <c r="B241" s="43"/>
      <c r="C241" s="218" t="s">
        <v>415</v>
      </c>
      <c r="D241" s="218" t="s">
        <v>226</v>
      </c>
      <c r="E241" s="219" t="s">
        <v>416</v>
      </c>
      <c r="F241" s="220" t="s">
        <v>417</v>
      </c>
      <c r="G241" s="221" t="s">
        <v>303</v>
      </c>
      <c r="H241" s="222">
        <v>0.77000000000000002</v>
      </c>
      <c r="I241" s="223"/>
      <c r="J241" s="224">
        <f>ROUND(I241*H241,2)</f>
        <v>0</v>
      </c>
      <c r="K241" s="220" t="s">
        <v>230</v>
      </c>
      <c r="L241" s="48"/>
      <c r="M241" s="225" t="s">
        <v>28</v>
      </c>
      <c r="N241" s="226" t="s">
        <v>45</v>
      </c>
      <c r="O241" s="88"/>
      <c r="P241" s="227">
        <f>O241*H241</f>
        <v>0</v>
      </c>
      <c r="Q241" s="227">
        <v>0</v>
      </c>
      <c r="R241" s="227">
        <f>Q241*H241</f>
        <v>0</v>
      </c>
      <c r="S241" s="227">
        <v>0</v>
      </c>
      <c r="T241" s="228">
        <f>S241*H241</f>
        <v>0</v>
      </c>
      <c r="U241" s="42"/>
      <c r="V241" s="42"/>
      <c r="W241" s="42"/>
      <c r="X241" s="42"/>
      <c r="Y241" s="42"/>
      <c r="Z241" s="42"/>
      <c r="AA241" s="42"/>
      <c r="AB241" s="42"/>
      <c r="AC241" s="42"/>
      <c r="AD241" s="42"/>
      <c r="AE241" s="42"/>
      <c r="AR241" s="229" t="s">
        <v>231</v>
      </c>
      <c r="AT241" s="229" t="s">
        <v>226</v>
      </c>
      <c r="AU241" s="229" t="s">
        <v>84</v>
      </c>
      <c r="AY241" s="21" t="s">
        <v>223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21" t="s">
        <v>82</v>
      </c>
      <c r="BK241" s="230">
        <f>ROUND(I241*H241,2)</f>
        <v>0</v>
      </c>
      <c r="BL241" s="21" t="s">
        <v>231</v>
      </c>
      <c r="BM241" s="229" t="s">
        <v>418</v>
      </c>
    </row>
    <row r="242" s="2" customFormat="1">
      <c r="A242" s="42"/>
      <c r="B242" s="43"/>
      <c r="C242" s="44"/>
      <c r="D242" s="231" t="s">
        <v>233</v>
      </c>
      <c r="E242" s="44"/>
      <c r="F242" s="232" t="s">
        <v>419</v>
      </c>
      <c r="G242" s="44"/>
      <c r="H242" s="44"/>
      <c r="I242" s="233"/>
      <c r="J242" s="44"/>
      <c r="K242" s="44"/>
      <c r="L242" s="48"/>
      <c r="M242" s="234"/>
      <c r="N242" s="235"/>
      <c r="O242" s="88"/>
      <c r="P242" s="88"/>
      <c r="Q242" s="88"/>
      <c r="R242" s="88"/>
      <c r="S242" s="88"/>
      <c r="T242" s="89"/>
      <c r="U242" s="42"/>
      <c r="V242" s="42"/>
      <c r="W242" s="42"/>
      <c r="X242" s="42"/>
      <c r="Y242" s="42"/>
      <c r="Z242" s="42"/>
      <c r="AA242" s="42"/>
      <c r="AB242" s="42"/>
      <c r="AC242" s="42"/>
      <c r="AD242" s="42"/>
      <c r="AE242" s="42"/>
      <c r="AT242" s="21" t="s">
        <v>233</v>
      </c>
      <c r="AU242" s="21" t="s">
        <v>84</v>
      </c>
    </row>
    <row r="243" s="14" customFormat="1">
      <c r="A243" s="14"/>
      <c r="B243" s="247"/>
      <c r="C243" s="248"/>
      <c r="D243" s="238" t="s">
        <v>235</v>
      </c>
      <c r="E243" s="249" t="s">
        <v>28</v>
      </c>
      <c r="F243" s="250" t="s">
        <v>113</v>
      </c>
      <c r="G243" s="248"/>
      <c r="H243" s="251">
        <v>0.77000000000000002</v>
      </c>
      <c r="I243" s="252"/>
      <c r="J243" s="248"/>
      <c r="K243" s="248"/>
      <c r="L243" s="253"/>
      <c r="M243" s="254"/>
      <c r="N243" s="255"/>
      <c r="O243" s="255"/>
      <c r="P243" s="255"/>
      <c r="Q243" s="255"/>
      <c r="R243" s="255"/>
      <c r="S243" s="255"/>
      <c r="T243" s="256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7" t="s">
        <v>235</v>
      </c>
      <c r="AU243" s="257" t="s">
        <v>84</v>
      </c>
      <c r="AV243" s="14" t="s">
        <v>84</v>
      </c>
      <c r="AW243" s="14" t="s">
        <v>35</v>
      </c>
      <c r="AX243" s="14" t="s">
        <v>82</v>
      </c>
      <c r="AY243" s="257" t="s">
        <v>223</v>
      </c>
    </row>
    <row r="244" s="2" customFormat="1" ht="21.75" customHeight="1">
      <c r="A244" s="42"/>
      <c r="B244" s="43"/>
      <c r="C244" s="218" t="s">
        <v>420</v>
      </c>
      <c r="D244" s="218" t="s">
        <v>226</v>
      </c>
      <c r="E244" s="219" t="s">
        <v>421</v>
      </c>
      <c r="F244" s="220" t="s">
        <v>422</v>
      </c>
      <c r="G244" s="221" t="s">
        <v>303</v>
      </c>
      <c r="H244" s="222">
        <v>4.3440000000000003</v>
      </c>
      <c r="I244" s="223"/>
      <c r="J244" s="224">
        <f>ROUND(I244*H244,2)</f>
        <v>0</v>
      </c>
      <c r="K244" s="220" t="s">
        <v>230</v>
      </c>
      <c r="L244" s="48"/>
      <c r="M244" s="225" t="s">
        <v>28</v>
      </c>
      <c r="N244" s="226" t="s">
        <v>45</v>
      </c>
      <c r="O244" s="88"/>
      <c r="P244" s="227">
        <f>O244*H244</f>
        <v>0</v>
      </c>
      <c r="Q244" s="227">
        <v>0</v>
      </c>
      <c r="R244" s="227">
        <f>Q244*H244</f>
        <v>0</v>
      </c>
      <c r="S244" s="227">
        <v>0</v>
      </c>
      <c r="T244" s="228">
        <f>S244*H244</f>
        <v>0</v>
      </c>
      <c r="U244" s="42"/>
      <c r="V244" s="42"/>
      <c r="W244" s="42"/>
      <c r="X244" s="42"/>
      <c r="Y244" s="42"/>
      <c r="Z244" s="42"/>
      <c r="AA244" s="42"/>
      <c r="AB244" s="42"/>
      <c r="AC244" s="42"/>
      <c r="AD244" s="42"/>
      <c r="AE244" s="42"/>
      <c r="AR244" s="229" t="s">
        <v>231</v>
      </c>
      <c r="AT244" s="229" t="s">
        <v>226</v>
      </c>
      <c r="AU244" s="229" t="s">
        <v>84</v>
      </c>
      <c r="AY244" s="21" t="s">
        <v>223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21" t="s">
        <v>82</v>
      </c>
      <c r="BK244" s="230">
        <f>ROUND(I244*H244,2)</f>
        <v>0</v>
      </c>
      <c r="BL244" s="21" t="s">
        <v>231</v>
      </c>
      <c r="BM244" s="229" t="s">
        <v>423</v>
      </c>
    </row>
    <row r="245" s="2" customFormat="1">
      <c r="A245" s="42"/>
      <c r="B245" s="43"/>
      <c r="C245" s="44"/>
      <c r="D245" s="231" t="s">
        <v>233</v>
      </c>
      <c r="E245" s="44"/>
      <c r="F245" s="232" t="s">
        <v>424</v>
      </c>
      <c r="G245" s="44"/>
      <c r="H245" s="44"/>
      <c r="I245" s="233"/>
      <c r="J245" s="44"/>
      <c r="K245" s="44"/>
      <c r="L245" s="48"/>
      <c r="M245" s="234"/>
      <c r="N245" s="235"/>
      <c r="O245" s="88"/>
      <c r="P245" s="88"/>
      <c r="Q245" s="88"/>
      <c r="R245" s="88"/>
      <c r="S245" s="88"/>
      <c r="T245" s="89"/>
      <c r="U245" s="42"/>
      <c r="V245" s="42"/>
      <c r="W245" s="42"/>
      <c r="X245" s="42"/>
      <c r="Y245" s="42"/>
      <c r="Z245" s="42"/>
      <c r="AA245" s="42"/>
      <c r="AB245" s="42"/>
      <c r="AC245" s="42"/>
      <c r="AD245" s="42"/>
      <c r="AE245" s="42"/>
      <c r="AT245" s="21" t="s">
        <v>233</v>
      </c>
      <c r="AU245" s="21" t="s">
        <v>84</v>
      </c>
    </row>
    <row r="246" s="14" customFormat="1">
      <c r="A246" s="14"/>
      <c r="B246" s="247"/>
      <c r="C246" s="248"/>
      <c r="D246" s="238" t="s">
        <v>235</v>
      </c>
      <c r="E246" s="249" t="s">
        <v>28</v>
      </c>
      <c r="F246" s="250" t="s">
        <v>177</v>
      </c>
      <c r="G246" s="248"/>
      <c r="H246" s="251">
        <v>4.3440000000000003</v>
      </c>
      <c r="I246" s="252"/>
      <c r="J246" s="248"/>
      <c r="K246" s="248"/>
      <c r="L246" s="253"/>
      <c r="M246" s="254"/>
      <c r="N246" s="255"/>
      <c r="O246" s="255"/>
      <c r="P246" s="255"/>
      <c r="Q246" s="255"/>
      <c r="R246" s="255"/>
      <c r="S246" s="255"/>
      <c r="T246" s="256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7" t="s">
        <v>235</v>
      </c>
      <c r="AU246" s="257" t="s">
        <v>84</v>
      </c>
      <c r="AV246" s="14" t="s">
        <v>84</v>
      </c>
      <c r="AW246" s="14" t="s">
        <v>35</v>
      </c>
      <c r="AX246" s="14" t="s">
        <v>82</v>
      </c>
      <c r="AY246" s="257" t="s">
        <v>223</v>
      </c>
    </row>
    <row r="247" s="2" customFormat="1" ht="24.15" customHeight="1">
      <c r="A247" s="42"/>
      <c r="B247" s="43"/>
      <c r="C247" s="218" t="s">
        <v>425</v>
      </c>
      <c r="D247" s="218" t="s">
        <v>226</v>
      </c>
      <c r="E247" s="219" t="s">
        <v>426</v>
      </c>
      <c r="F247" s="220" t="s">
        <v>427</v>
      </c>
      <c r="G247" s="221" t="s">
        <v>303</v>
      </c>
      <c r="H247" s="222">
        <v>0.77000000000000002</v>
      </c>
      <c r="I247" s="223"/>
      <c r="J247" s="224">
        <f>ROUND(I247*H247,2)</f>
        <v>0</v>
      </c>
      <c r="K247" s="220" t="s">
        <v>230</v>
      </c>
      <c r="L247" s="48"/>
      <c r="M247" s="225" t="s">
        <v>28</v>
      </c>
      <c r="N247" s="226" t="s">
        <v>45</v>
      </c>
      <c r="O247" s="88"/>
      <c r="P247" s="227">
        <f>O247*H247</f>
        <v>0</v>
      </c>
      <c r="Q247" s="227">
        <v>0</v>
      </c>
      <c r="R247" s="227">
        <f>Q247*H247</f>
        <v>0</v>
      </c>
      <c r="S247" s="227">
        <v>0</v>
      </c>
      <c r="T247" s="228">
        <f>S247*H247</f>
        <v>0</v>
      </c>
      <c r="U247" s="42"/>
      <c r="V247" s="42"/>
      <c r="W247" s="42"/>
      <c r="X247" s="42"/>
      <c r="Y247" s="42"/>
      <c r="Z247" s="42"/>
      <c r="AA247" s="42"/>
      <c r="AB247" s="42"/>
      <c r="AC247" s="42"/>
      <c r="AD247" s="42"/>
      <c r="AE247" s="42"/>
      <c r="AR247" s="229" t="s">
        <v>231</v>
      </c>
      <c r="AT247" s="229" t="s">
        <v>226</v>
      </c>
      <c r="AU247" s="229" t="s">
        <v>84</v>
      </c>
      <c r="AY247" s="21" t="s">
        <v>223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21" t="s">
        <v>82</v>
      </c>
      <c r="BK247" s="230">
        <f>ROUND(I247*H247,2)</f>
        <v>0</v>
      </c>
      <c r="BL247" s="21" t="s">
        <v>231</v>
      </c>
      <c r="BM247" s="229" t="s">
        <v>428</v>
      </c>
    </row>
    <row r="248" s="2" customFormat="1">
      <c r="A248" s="42"/>
      <c r="B248" s="43"/>
      <c r="C248" s="44"/>
      <c r="D248" s="231" t="s">
        <v>233</v>
      </c>
      <c r="E248" s="44"/>
      <c r="F248" s="232" t="s">
        <v>429</v>
      </c>
      <c r="G248" s="44"/>
      <c r="H248" s="44"/>
      <c r="I248" s="233"/>
      <c r="J248" s="44"/>
      <c r="K248" s="44"/>
      <c r="L248" s="48"/>
      <c r="M248" s="234"/>
      <c r="N248" s="235"/>
      <c r="O248" s="88"/>
      <c r="P248" s="88"/>
      <c r="Q248" s="88"/>
      <c r="R248" s="88"/>
      <c r="S248" s="88"/>
      <c r="T248" s="89"/>
      <c r="U248" s="42"/>
      <c r="V248" s="42"/>
      <c r="W248" s="42"/>
      <c r="X248" s="42"/>
      <c r="Y248" s="42"/>
      <c r="Z248" s="42"/>
      <c r="AA248" s="42"/>
      <c r="AB248" s="42"/>
      <c r="AC248" s="42"/>
      <c r="AD248" s="42"/>
      <c r="AE248" s="42"/>
      <c r="AT248" s="21" t="s">
        <v>233</v>
      </c>
      <c r="AU248" s="21" t="s">
        <v>84</v>
      </c>
    </row>
    <row r="249" s="14" customFormat="1">
      <c r="A249" s="14"/>
      <c r="B249" s="247"/>
      <c r="C249" s="248"/>
      <c r="D249" s="238" t="s">
        <v>235</v>
      </c>
      <c r="E249" s="249" t="s">
        <v>28</v>
      </c>
      <c r="F249" s="250" t="s">
        <v>113</v>
      </c>
      <c r="G249" s="248"/>
      <c r="H249" s="251">
        <v>0.77000000000000002</v>
      </c>
      <c r="I249" s="252"/>
      <c r="J249" s="248"/>
      <c r="K249" s="248"/>
      <c r="L249" s="253"/>
      <c r="M249" s="254"/>
      <c r="N249" s="255"/>
      <c r="O249" s="255"/>
      <c r="P249" s="255"/>
      <c r="Q249" s="255"/>
      <c r="R249" s="255"/>
      <c r="S249" s="255"/>
      <c r="T249" s="256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7" t="s">
        <v>235</v>
      </c>
      <c r="AU249" s="257" t="s">
        <v>84</v>
      </c>
      <c r="AV249" s="14" t="s">
        <v>84</v>
      </c>
      <c r="AW249" s="14" t="s">
        <v>35</v>
      </c>
      <c r="AX249" s="14" t="s">
        <v>82</v>
      </c>
      <c r="AY249" s="257" t="s">
        <v>223</v>
      </c>
    </row>
    <row r="250" s="2" customFormat="1" ht="16.5" customHeight="1">
      <c r="A250" s="42"/>
      <c r="B250" s="43"/>
      <c r="C250" s="218" t="s">
        <v>430</v>
      </c>
      <c r="D250" s="218" t="s">
        <v>226</v>
      </c>
      <c r="E250" s="219" t="s">
        <v>431</v>
      </c>
      <c r="F250" s="220" t="s">
        <v>432</v>
      </c>
      <c r="G250" s="221" t="s">
        <v>256</v>
      </c>
      <c r="H250" s="222">
        <v>0.070999999999999994</v>
      </c>
      <c r="I250" s="223"/>
      <c r="J250" s="224">
        <f>ROUND(I250*H250,2)</f>
        <v>0</v>
      </c>
      <c r="K250" s="220" t="s">
        <v>230</v>
      </c>
      <c r="L250" s="48"/>
      <c r="M250" s="225" t="s">
        <v>28</v>
      </c>
      <c r="N250" s="226" t="s">
        <v>45</v>
      </c>
      <c r="O250" s="88"/>
      <c r="P250" s="227">
        <f>O250*H250</f>
        <v>0</v>
      </c>
      <c r="Q250" s="227">
        <v>1.06277</v>
      </c>
      <c r="R250" s="227">
        <f>Q250*H250</f>
        <v>0.07545666999999999</v>
      </c>
      <c r="S250" s="227">
        <v>0</v>
      </c>
      <c r="T250" s="228">
        <f>S250*H250</f>
        <v>0</v>
      </c>
      <c r="U250" s="42"/>
      <c r="V250" s="42"/>
      <c r="W250" s="42"/>
      <c r="X250" s="42"/>
      <c r="Y250" s="42"/>
      <c r="Z250" s="42"/>
      <c r="AA250" s="42"/>
      <c r="AB250" s="42"/>
      <c r="AC250" s="42"/>
      <c r="AD250" s="42"/>
      <c r="AE250" s="42"/>
      <c r="AR250" s="229" t="s">
        <v>231</v>
      </c>
      <c r="AT250" s="229" t="s">
        <v>226</v>
      </c>
      <c r="AU250" s="229" t="s">
        <v>84</v>
      </c>
      <c r="AY250" s="21" t="s">
        <v>223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21" t="s">
        <v>82</v>
      </c>
      <c r="BK250" s="230">
        <f>ROUND(I250*H250,2)</f>
        <v>0</v>
      </c>
      <c r="BL250" s="21" t="s">
        <v>231</v>
      </c>
      <c r="BM250" s="229" t="s">
        <v>433</v>
      </c>
    </row>
    <row r="251" s="2" customFormat="1">
      <c r="A251" s="42"/>
      <c r="B251" s="43"/>
      <c r="C251" s="44"/>
      <c r="D251" s="231" t="s">
        <v>233</v>
      </c>
      <c r="E251" s="44"/>
      <c r="F251" s="232" t="s">
        <v>434</v>
      </c>
      <c r="G251" s="44"/>
      <c r="H251" s="44"/>
      <c r="I251" s="233"/>
      <c r="J251" s="44"/>
      <c r="K251" s="44"/>
      <c r="L251" s="48"/>
      <c r="M251" s="234"/>
      <c r="N251" s="235"/>
      <c r="O251" s="88"/>
      <c r="P251" s="88"/>
      <c r="Q251" s="88"/>
      <c r="R251" s="88"/>
      <c r="S251" s="88"/>
      <c r="T251" s="89"/>
      <c r="U251" s="42"/>
      <c r="V251" s="42"/>
      <c r="W251" s="42"/>
      <c r="X251" s="42"/>
      <c r="Y251" s="42"/>
      <c r="Z251" s="42"/>
      <c r="AA251" s="42"/>
      <c r="AB251" s="42"/>
      <c r="AC251" s="42"/>
      <c r="AD251" s="42"/>
      <c r="AE251" s="42"/>
      <c r="AT251" s="21" t="s">
        <v>233</v>
      </c>
      <c r="AU251" s="21" t="s">
        <v>84</v>
      </c>
    </row>
    <row r="252" s="13" customFormat="1">
      <c r="A252" s="13"/>
      <c r="B252" s="236"/>
      <c r="C252" s="237"/>
      <c r="D252" s="238" t="s">
        <v>235</v>
      </c>
      <c r="E252" s="239" t="s">
        <v>28</v>
      </c>
      <c r="F252" s="240" t="s">
        <v>242</v>
      </c>
      <c r="G252" s="237"/>
      <c r="H252" s="239" t="s">
        <v>28</v>
      </c>
      <c r="I252" s="241"/>
      <c r="J252" s="237"/>
      <c r="K252" s="237"/>
      <c r="L252" s="242"/>
      <c r="M252" s="243"/>
      <c r="N252" s="244"/>
      <c r="O252" s="244"/>
      <c r="P252" s="244"/>
      <c r="Q252" s="244"/>
      <c r="R252" s="244"/>
      <c r="S252" s="244"/>
      <c r="T252" s="24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6" t="s">
        <v>235</v>
      </c>
      <c r="AU252" s="246" t="s">
        <v>84</v>
      </c>
      <c r="AV252" s="13" t="s">
        <v>82</v>
      </c>
      <c r="AW252" s="13" t="s">
        <v>35</v>
      </c>
      <c r="AX252" s="13" t="s">
        <v>74</v>
      </c>
      <c r="AY252" s="246" t="s">
        <v>223</v>
      </c>
    </row>
    <row r="253" s="14" customFormat="1">
      <c r="A253" s="14"/>
      <c r="B253" s="247"/>
      <c r="C253" s="248"/>
      <c r="D253" s="238" t="s">
        <v>235</v>
      </c>
      <c r="E253" s="249" t="s">
        <v>28</v>
      </c>
      <c r="F253" s="250" t="s">
        <v>435</v>
      </c>
      <c r="G253" s="248"/>
      <c r="H253" s="251">
        <v>0.070999999999999994</v>
      </c>
      <c r="I253" s="252"/>
      <c r="J253" s="248"/>
      <c r="K253" s="248"/>
      <c r="L253" s="253"/>
      <c r="M253" s="254"/>
      <c r="N253" s="255"/>
      <c r="O253" s="255"/>
      <c r="P253" s="255"/>
      <c r="Q253" s="255"/>
      <c r="R253" s="255"/>
      <c r="S253" s="255"/>
      <c r="T253" s="25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7" t="s">
        <v>235</v>
      </c>
      <c r="AU253" s="257" t="s">
        <v>84</v>
      </c>
      <c r="AV253" s="14" t="s">
        <v>84</v>
      </c>
      <c r="AW253" s="14" t="s">
        <v>35</v>
      </c>
      <c r="AX253" s="14" t="s">
        <v>82</v>
      </c>
      <c r="AY253" s="257" t="s">
        <v>223</v>
      </c>
    </row>
    <row r="254" s="2" customFormat="1" ht="24.15" customHeight="1">
      <c r="A254" s="42"/>
      <c r="B254" s="43"/>
      <c r="C254" s="218" t="s">
        <v>436</v>
      </c>
      <c r="D254" s="218" t="s">
        <v>226</v>
      </c>
      <c r="E254" s="219" t="s">
        <v>437</v>
      </c>
      <c r="F254" s="220" t="s">
        <v>438</v>
      </c>
      <c r="G254" s="221" t="s">
        <v>251</v>
      </c>
      <c r="H254" s="222">
        <v>1</v>
      </c>
      <c r="I254" s="223"/>
      <c r="J254" s="224">
        <f>ROUND(I254*H254,2)</f>
        <v>0</v>
      </c>
      <c r="K254" s="220" t="s">
        <v>230</v>
      </c>
      <c r="L254" s="48"/>
      <c r="M254" s="225" t="s">
        <v>28</v>
      </c>
      <c r="N254" s="226" t="s">
        <v>45</v>
      </c>
      <c r="O254" s="88"/>
      <c r="P254" s="227">
        <f>O254*H254</f>
        <v>0</v>
      </c>
      <c r="Q254" s="227">
        <v>0.056439999999999997</v>
      </c>
      <c r="R254" s="227">
        <f>Q254*H254</f>
        <v>0.056439999999999997</v>
      </c>
      <c r="S254" s="227">
        <v>0</v>
      </c>
      <c r="T254" s="228">
        <f>S254*H254</f>
        <v>0</v>
      </c>
      <c r="U254" s="42"/>
      <c r="V254" s="42"/>
      <c r="W254" s="42"/>
      <c r="X254" s="42"/>
      <c r="Y254" s="42"/>
      <c r="Z254" s="42"/>
      <c r="AA254" s="42"/>
      <c r="AB254" s="42"/>
      <c r="AC254" s="42"/>
      <c r="AD254" s="42"/>
      <c r="AE254" s="42"/>
      <c r="AR254" s="229" t="s">
        <v>231</v>
      </c>
      <c r="AT254" s="229" t="s">
        <v>226</v>
      </c>
      <c r="AU254" s="229" t="s">
        <v>84</v>
      </c>
      <c r="AY254" s="21" t="s">
        <v>223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21" t="s">
        <v>82</v>
      </c>
      <c r="BK254" s="230">
        <f>ROUND(I254*H254,2)</f>
        <v>0</v>
      </c>
      <c r="BL254" s="21" t="s">
        <v>231</v>
      </c>
      <c r="BM254" s="229" t="s">
        <v>439</v>
      </c>
    </row>
    <row r="255" s="2" customFormat="1">
      <c r="A255" s="42"/>
      <c r="B255" s="43"/>
      <c r="C255" s="44"/>
      <c r="D255" s="231" t="s">
        <v>233</v>
      </c>
      <c r="E255" s="44"/>
      <c r="F255" s="232" t="s">
        <v>440</v>
      </c>
      <c r="G255" s="44"/>
      <c r="H255" s="44"/>
      <c r="I255" s="233"/>
      <c r="J255" s="44"/>
      <c r="K255" s="44"/>
      <c r="L255" s="48"/>
      <c r="M255" s="234"/>
      <c r="N255" s="235"/>
      <c r="O255" s="88"/>
      <c r="P255" s="88"/>
      <c r="Q255" s="88"/>
      <c r="R255" s="88"/>
      <c r="S255" s="88"/>
      <c r="T255" s="89"/>
      <c r="U255" s="42"/>
      <c r="V255" s="42"/>
      <c r="W255" s="42"/>
      <c r="X255" s="42"/>
      <c r="Y255" s="42"/>
      <c r="Z255" s="42"/>
      <c r="AA255" s="42"/>
      <c r="AB255" s="42"/>
      <c r="AC255" s="42"/>
      <c r="AD255" s="42"/>
      <c r="AE255" s="42"/>
      <c r="AT255" s="21" t="s">
        <v>233</v>
      </c>
      <c r="AU255" s="21" t="s">
        <v>84</v>
      </c>
    </row>
    <row r="256" s="13" customFormat="1">
      <c r="A256" s="13"/>
      <c r="B256" s="236"/>
      <c r="C256" s="237"/>
      <c r="D256" s="238" t="s">
        <v>235</v>
      </c>
      <c r="E256" s="239" t="s">
        <v>28</v>
      </c>
      <c r="F256" s="240" t="s">
        <v>441</v>
      </c>
      <c r="G256" s="237"/>
      <c r="H256" s="239" t="s">
        <v>28</v>
      </c>
      <c r="I256" s="241"/>
      <c r="J256" s="237"/>
      <c r="K256" s="237"/>
      <c r="L256" s="242"/>
      <c r="M256" s="243"/>
      <c r="N256" s="244"/>
      <c r="O256" s="244"/>
      <c r="P256" s="244"/>
      <c r="Q256" s="244"/>
      <c r="R256" s="244"/>
      <c r="S256" s="244"/>
      <c r="T256" s="24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6" t="s">
        <v>235</v>
      </c>
      <c r="AU256" s="246" t="s">
        <v>84</v>
      </c>
      <c r="AV256" s="13" t="s">
        <v>82</v>
      </c>
      <c r="AW256" s="13" t="s">
        <v>35</v>
      </c>
      <c r="AX256" s="13" t="s">
        <v>74</v>
      </c>
      <c r="AY256" s="246" t="s">
        <v>223</v>
      </c>
    </row>
    <row r="257" s="14" customFormat="1">
      <c r="A257" s="14"/>
      <c r="B257" s="247"/>
      <c r="C257" s="248"/>
      <c r="D257" s="238" t="s">
        <v>235</v>
      </c>
      <c r="E257" s="249" t="s">
        <v>28</v>
      </c>
      <c r="F257" s="250" t="s">
        <v>82</v>
      </c>
      <c r="G257" s="248"/>
      <c r="H257" s="251">
        <v>1</v>
      </c>
      <c r="I257" s="252"/>
      <c r="J257" s="248"/>
      <c r="K257" s="248"/>
      <c r="L257" s="253"/>
      <c r="M257" s="254"/>
      <c r="N257" s="255"/>
      <c r="O257" s="255"/>
      <c r="P257" s="255"/>
      <c r="Q257" s="255"/>
      <c r="R257" s="255"/>
      <c r="S257" s="255"/>
      <c r="T257" s="256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7" t="s">
        <v>235</v>
      </c>
      <c r="AU257" s="257" t="s">
        <v>84</v>
      </c>
      <c r="AV257" s="14" t="s">
        <v>84</v>
      </c>
      <c r="AW257" s="14" t="s">
        <v>35</v>
      </c>
      <c r="AX257" s="14" t="s">
        <v>82</v>
      </c>
      <c r="AY257" s="257" t="s">
        <v>223</v>
      </c>
    </row>
    <row r="258" s="2" customFormat="1" ht="21.75" customHeight="1">
      <c r="A258" s="42"/>
      <c r="B258" s="43"/>
      <c r="C258" s="269" t="s">
        <v>442</v>
      </c>
      <c r="D258" s="269" t="s">
        <v>375</v>
      </c>
      <c r="E258" s="270" t="s">
        <v>443</v>
      </c>
      <c r="F258" s="271" t="s">
        <v>444</v>
      </c>
      <c r="G258" s="272" t="s">
        <v>251</v>
      </c>
      <c r="H258" s="273">
        <v>1</v>
      </c>
      <c r="I258" s="274"/>
      <c r="J258" s="275">
        <f>ROUND(I258*H258,2)</f>
        <v>0</v>
      </c>
      <c r="K258" s="271" t="s">
        <v>230</v>
      </c>
      <c r="L258" s="276"/>
      <c r="M258" s="277" t="s">
        <v>28</v>
      </c>
      <c r="N258" s="278" t="s">
        <v>45</v>
      </c>
      <c r="O258" s="88"/>
      <c r="P258" s="227">
        <f>O258*H258</f>
        <v>0</v>
      </c>
      <c r="Q258" s="227">
        <v>0.01553</v>
      </c>
      <c r="R258" s="227">
        <f>Q258*H258</f>
        <v>0.01553</v>
      </c>
      <c r="S258" s="227">
        <v>0</v>
      </c>
      <c r="T258" s="228">
        <f>S258*H258</f>
        <v>0</v>
      </c>
      <c r="U258" s="42"/>
      <c r="V258" s="42"/>
      <c r="W258" s="42"/>
      <c r="X258" s="42"/>
      <c r="Y258" s="42"/>
      <c r="Z258" s="42"/>
      <c r="AA258" s="42"/>
      <c r="AB258" s="42"/>
      <c r="AC258" s="42"/>
      <c r="AD258" s="42"/>
      <c r="AE258" s="42"/>
      <c r="AR258" s="229" t="s">
        <v>281</v>
      </c>
      <c r="AT258" s="229" t="s">
        <v>375</v>
      </c>
      <c r="AU258" s="229" t="s">
        <v>84</v>
      </c>
      <c r="AY258" s="21" t="s">
        <v>223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21" t="s">
        <v>82</v>
      </c>
      <c r="BK258" s="230">
        <f>ROUND(I258*H258,2)</f>
        <v>0</v>
      </c>
      <c r="BL258" s="21" t="s">
        <v>231</v>
      </c>
      <c r="BM258" s="229" t="s">
        <v>445</v>
      </c>
    </row>
    <row r="259" s="13" customFormat="1">
      <c r="A259" s="13"/>
      <c r="B259" s="236"/>
      <c r="C259" s="237"/>
      <c r="D259" s="238" t="s">
        <v>235</v>
      </c>
      <c r="E259" s="239" t="s">
        <v>28</v>
      </c>
      <c r="F259" s="240" t="s">
        <v>441</v>
      </c>
      <c r="G259" s="237"/>
      <c r="H259" s="239" t="s">
        <v>28</v>
      </c>
      <c r="I259" s="241"/>
      <c r="J259" s="237"/>
      <c r="K259" s="237"/>
      <c r="L259" s="242"/>
      <c r="M259" s="243"/>
      <c r="N259" s="244"/>
      <c r="O259" s="244"/>
      <c r="P259" s="244"/>
      <c r="Q259" s="244"/>
      <c r="R259" s="244"/>
      <c r="S259" s="244"/>
      <c r="T259" s="24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6" t="s">
        <v>235</v>
      </c>
      <c r="AU259" s="246" t="s">
        <v>84</v>
      </c>
      <c r="AV259" s="13" t="s">
        <v>82</v>
      </c>
      <c r="AW259" s="13" t="s">
        <v>35</v>
      </c>
      <c r="AX259" s="13" t="s">
        <v>74</v>
      </c>
      <c r="AY259" s="246" t="s">
        <v>223</v>
      </c>
    </row>
    <row r="260" s="14" customFormat="1">
      <c r="A260" s="14"/>
      <c r="B260" s="247"/>
      <c r="C260" s="248"/>
      <c r="D260" s="238" t="s">
        <v>235</v>
      </c>
      <c r="E260" s="249" t="s">
        <v>28</v>
      </c>
      <c r="F260" s="250" t="s">
        <v>82</v>
      </c>
      <c r="G260" s="248"/>
      <c r="H260" s="251">
        <v>1</v>
      </c>
      <c r="I260" s="252"/>
      <c r="J260" s="248"/>
      <c r="K260" s="248"/>
      <c r="L260" s="253"/>
      <c r="M260" s="254"/>
      <c r="N260" s="255"/>
      <c r="O260" s="255"/>
      <c r="P260" s="255"/>
      <c r="Q260" s="255"/>
      <c r="R260" s="255"/>
      <c r="S260" s="255"/>
      <c r="T260" s="256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7" t="s">
        <v>235</v>
      </c>
      <c r="AU260" s="257" t="s">
        <v>84</v>
      </c>
      <c r="AV260" s="14" t="s">
        <v>84</v>
      </c>
      <c r="AW260" s="14" t="s">
        <v>35</v>
      </c>
      <c r="AX260" s="14" t="s">
        <v>82</v>
      </c>
      <c r="AY260" s="257" t="s">
        <v>223</v>
      </c>
    </row>
    <row r="261" s="2" customFormat="1" ht="16.5" customHeight="1">
      <c r="A261" s="42"/>
      <c r="B261" s="43"/>
      <c r="C261" s="218" t="s">
        <v>446</v>
      </c>
      <c r="D261" s="218" t="s">
        <v>226</v>
      </c>
      <c r="E261" s="219" t="s">
        <v>447</v>
      </c>
      <c r="F261" s="220" t="s">
        <v>448</v>
      </c>
      <c r="G261" s="221" t="s">
        <v>383</v>
      </c>
      <c r="H261" s="222">
        <v>1</v>
      </c>
      <c r="I261" s="223"/>
      <c r="J261" s="224">
        <f>ROUND(I261*H261,2)</f>
        <v>0</v>
      </c>
      <c r="K261" s="220" t="s">
        <v>28</v>
      </c>
      <c r="L261" s="48"/>
      <c r="M261" s="225" t="s">
        <v>28</v>
      </c>
      <c r="N261" s="226" t="s">
        <v>45</v>
      </c>
      <c r="O261" s="88"/>
      <c r="P261" s="227">
        <f>O261*H261</f>
        <v>0</v>
      </c>
      <c r="Q261" s="227">
        <v>0</v>
      </c>
      <c r="R261" s="227">
        <f>Q261*H261</f>
        <v>0</v>
      </c>
      <c r="S261" s="227">
        <v>0</v>
      </c>
      <c r="T261" s="228">
        <f>S261*H261</f>
        <v>0</v>
      </c>
      <c r="U261" s="42"/>
      <c r="V261" s="42"/>
      <c r="W261" s="42"/>
      <c r="X261" s="42"/>
      <c r="Y261" s="42"/>
      <c r="Z261" s="42"/>
      <c r="AA261" s="42"/>
      <c r="AB261" s="42"/>
      <c r="AC261" s="42"/>
      <c r="AD261" s="42"/>
      <c r="AE261" s="42"/>
      <c r="AR261" s="229" t="s">
        <v>231</v>
      </c>
      <c r="AT261" s="229" t="s">
        <v>226</v>
      </c>
      <c r="AU261" s="229" t="s">
        <v>84</v>
      </c>
      <c r="AY261" s="21" t="s">
        <v>223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21" t="s">
        <v>82</v>
      </c>
      <c r="BK261" s="230">
        <f>ROUND(I261*H261,2)</f>
        <v>0</v>
      </c>
      <c r="BL261" s="21" t="s">
        <v>231</v>
      </c>
      <c r="BM261" s="229" t="s">
        <v>449</v>
      </c>
    </row>
    <row r="262" s="13" customFormat="1">
      <c r="A262" s="13"/>
      <c r="B262" s="236"/>
      <c r="C262" s="237"/>
      <c r="D262" s="238" t="s">
        <v>235</v>
      </c>
      <c r="E262" s="239" t="s">
        <v>28</v>
      </c>
      <c r="F262" s="240" t="s">
        <v>441</v>
      </c>
      <c r="G262" s="237"/>
      <c r="H262" s="239" t="s">
        <v>28</v>
      </c>
      <c r="I262" s="241"/>
      <c r="J262" s="237"/>
      <c r="K262" s="237"/>
      <c r="L262" s="242"/>
      <c r="M262" s="243"/>
      <c r="N262" s="244"/>
      <c r="O262" s="244"/>
      <c r="P262" s="244"/>
      <c r="Q262" s="244"/>
      <c r="R262" s="244"/>
      <c r="S262" s="244"/>
      <c r="T262" s="24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6" t="s">
        <v>235</v>
      </c>
      <c r="AU262" s="246" t="s">
        <v>84</v>
      </c>
      <c r="AV262" s="13" t="s">
        <v>82</v>
      </c>
      <c r="AW262" s="13" t="s">
        <v>35</v>
      </c>
      <c r="AX262" s="13" t="s">
        <v>74</v>
      </c>
      <c r="AY262" s="246" t="s">
        <v>223</v>
      </c>
    </row>
    <row r="263" s="14" customFormat="1">
      <c r="A263" s="14"/>
      <c r="B263" s="247"/>
      <c r="C263" s="248"/>
      <c r="D263" s="238" t="s">
        <v>235</v>
      </c>
      <c r="E263" s="249" t="s">
        <v>28</v>
      </c>
      <c r="F263" s="250" t="s">
        <v>82</v>
      </c>
      <c r="G263" s="248"/>
      <c r="H263" s="251">
        <v>1</v>
      </c>
      <c r="I263" s="252"/>
      <c r="J263" s="248"/>
      <c r="K263" s="248"/>
      <c r="L263" s="253"/>
      <c r="M263" s="254"/>
      <c r="N263" s="255"/>
      <c r="O263" s="255"/>
      <c r="P263" s="255"/>
      <c r="Q263" s="255"/>
      <c r="R263" s="255"/>
      <c r="S263" s="255"/>
      <c r="T263" s="256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7" t="s">
        <v>235</v>
      </c>
      <c r="AU263" s="257" t="s">
        <v>84</v>
      </c>
      <c r="AV263" s="14" t="s">
        <v>84</v>
      </c>
      <c r="AW263" s="14" t="s">
        <v>35</v>
      </c>
      <c r="AX263" s="14" t="s">
        <v>82</v>
      </c>
      <c r="AY263" s="257" t="s">
        <v>223</v>
      </c>
    </row>
    <row r="264" s="2" customFormat="1" ht="16.5" customHeight="1">
      <c r="A264" s="42"/>
      <c r="B264" s="43"/>
      <c r="C264" s="218" t="s">
        <v>450</v>
      </c>
      <c r="D264" s="218" t="s">
        <v>226</v>
      </c>
      <c r="E264" s="219" t="s">
        <v>451</v>
      </c>
      <c r="F264" s="220" t="s">
        <v>452</v>
      </c>
      <c r="G264" s="221" t="s">
        <v>240</v>
      </c>
      <c r="H264" s="222">
        <v>4.9000000000000004</v>
      </c>
      <c r="I264" s="223"/>
      <c r="J264" s="224">
        <f>ROUND(I264*H264,2)</f>
        <v>0</v>
      </c>
      <c r="K264" s="220" t="s">
        <v>28</v>
      </c>
      <c r="L264" s="48"/>
      <c r="M264" s="225" t="s">
        <v>28</v>
      </c>
      <c r="N264" s="226" t="s">
        <v>45</v>
      </c>
      <c r="O264" s="88"/>
      <c r="P264" s="227">
        <f>O264*H264</f>
        <v>0</v>
      </c>
      <c r="Q264" s="227">
        <v>0</v>
      </c>
      <c r="R264" s="227">
        <f>Q264*H264</f>
        <v>0</v>
      </c>
      <c r="S264" s="227">
        <v>0</v>
      </c>
      <c r="T264" s="228">
        <f>S264*H264</f>
        <v>0</v>
      </c>
      <c r="U264" s="42"/>
      <c r="V264" s="42"/>
      <c r="W264" s="42"/>
      <c r="X264" s="42"/>
      <c r="Y264" s="42"/>
      <c r="Z264" s="42"/>
      <c r="AA264" s="42"/>
      <c r="AB264" s="42"/>
      <c r="AC264" s="42"/>
      <c r="AD264" s="42"/>
      <c r="AE264" s="42"/>
      <c r="AR264" s="229" t="s">
        <v>231</v>
      </c>
      <c r="AT264" s="229" t="s">
        <v>226</v>
      </c>
      <c r="AU264" s="229" t="s">
        <v>84</v>
      </c>
      <c r="AY264" s="21" t="s">
        <v>223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21" t="s">
        <v>82</v>
      </c>
      <c r="BK264" s="230">
        <f>ROUND(I264*H264,2)</f>
        <v>0</v>
      </c>
      <c r="BL264" s="21" t="s">
        <v>231</v>
      </c>
      <c r="BM264" s="229" t="s">
        <v>453</v>
      </c>
    </row>
    <row r="265" s="13" customFormat="1">
      <c r="A265" s="13"/>
      <c r="B265" s="236"/>
      <c r="C265" s="237"/>
      <c r="D265" s="238" t="s">
        <v>235</v>
      </c>
      <c r="E265" s="239" t="s">
        <v>28</v>
      </c>
      <c r="F265" s="240" t="s">
        <v>441</v>
      </c>
      <c r="G265" s="237"/>
      <c r="H265" s="239" t="s">
        <v>28</v>
      </c>
      <c r="I265" s="241"/>
      <c r="J265" s="237"/>
      <c r="K265" s="237"/>
      <c r="L265" s="242"/>
      <c r="M265" s="243"/>
      <c r="N265" s="244"/>
      <c r="O265" s="244"/>
      <c r="P265" s="244"/>
      <c r="Q265" s="244"/>
      <c r="R265" s="244"/>
      <c r="S265" s="244"/>
      <c r="T265" s="24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6" t="s">
        <v>235</v>
      </c>
      <c r="AU265" s="246" t="s">
        <v>84</v>
      </c>
      <c r="AV265" s="13" t="s">
        <v>82</v>
      </c>
      <c r="AW265" s="13" t="s">
        <v>35</v>
      </c>
      <c r="AX265" s="13" t="s">
        <v>74</v>
      </c>
      <c r="AY265" s="246" t="s">
        <v>223</v>
      </c>
    </row>
    <row r="266" s="14" customFormat="1">
      <c r="A266" s="14"/>
      <c r="B266" s="247"/>
      <c r="C266" s="248"/>
      <c r="D266" s="238" t="s">
        <v>235</v>
      </c>
      <c r="E266" s="249" t="s">
        <v>28</v>
      </c>
      <c r="F266" s="250" t="s">
        <v>454</v>
      </c>
      <c r="G266" s="248"/>
      <c r="H266" s="251">
        <v>4.9000000000000004</v>
      </c>
      <c r="I266" s="252"/>
      <c r="J266" s="248"/>
      <c r="K266" s="248"/>
      <c r="L266" s="253"/>
      <c r="M266" s="254"/>
      <c r="N266" s="255"/>
      <c r="O266" s="255"/>
      <c r="P266" s="255"/>
      <c r="Q266" s="255"/>
      <c r="R266" s="255"/>
      <c r="S266" s="255"/>
      <c r="T266" s="256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7" t="s">
        <v>235</v>
      </c>
      <c r="AU266" s="257" t="s">
        <v>84</v>
      </c>
      <c r="AV266" s="14" t="s">
        <v>84</v>
      </c>
      <c r="AW266" s="14" t="s">
        <v>35</v>
      </c>
      <c r="AX266" s="14" t="s">
        <v>82</v>
      </c>
      <c r="AY266" s="257" t="s">
        <v>223</v>
      </c>
    </row>
    <row r="267" s="2" customFormat="1" ht="16.5" customHeight="1">
      <c r="A267" s="42"/>
      <c r="B267" s="43"/>
      <c r="C267" s="218" t="s">
        <v>455</v>
      </c>
      <c r="D267" s="218" t="s">
        <v>226</v>
      </c>
      <c r="E267" s="219" t="s">
        <v>456</v>
      </c>
      <c r="F267" s="220" t="s">
        <v>457</v>
      </c>
      <c r="G267" s="221" t="s">
        <v>240</v>
      </c>
      <c r="H267" s="222">
        <v>4.9000000000000004</v>
      </c>
      <c r="I267" s="223"/>
      <c r="J267" s="224">
        <f>ROUND(I267*H267,2)</f>
        <v>0</v>
      </c>
      <c r="K267" s="220" t="s">
        <v>28</v>
      </c>
      <c r="L267" s="48"/>
      <c r="M267" s="225" t="s">
        <v>28</v>
      </c>
      <c r="N267" s="226" t="s">
        <v>45</v>
      </c>
      <c r="O267" s="88"/>
      <c r="P267" s="227">
        <f>O267*H267</f>
        <v>0</v>
      </c>
      <c r="Q267" s="227">
        <v>0</v>
      </c>
      <c r="R267" s="227">
        <f>Q267*H267</f>
        <v>0</v>
      </c>
      <c r="S267" s="227">
        <v>0</v>
      </c>
      <c r="T267" s="228">
        <f>S267*H267</f>
        <v>0</v>
      </c>
      <c r="U267" s="42"/>
      <c r="V267" s="42"/>
      <c r="W267" s="42"/>
      <c r="X267" s="42"/>
      <c r="Y267" s="42"/>
      <c r="Z267" s="42"/>
      <c r="AA267" s="42"/>
      <c r="AB267" s="42"/>
      <c r="AC267" s="42"/>
      <c r="AD267" s="42"/>
      <c r="AE267" s="42"/>
      <c r="AR267" s="229" t="s">
        <v>231</v>
      </c>
      <c r="AT267" s="229" t="s">
        <v>226</v>
      </c>
      <c r="AU267" s="229" t="s">
        <v>84</v>
      </c>
      <c r="AY267" s="21" t="s">
        <v>223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21" t="s">
        <v>82</v>
      </c>
      <c r="BK267" s="230">
        <f>ROUND(I267*H267,2)</f>
        <v>0</v>
      </c>
      <c r="BL267" s="21" t="s">
        <v>231</v>
      </c>
      <c r="BM267" s="229" t="s">
        <v>458</v>
      </c>
    </row>
    <row r="268" s="13" customFormat="1">
      <c r="A268" s="13"/>
      <c r="B268" s="236"/>
      <c r="C268" s="237"/>
      <c r="D268" s="238" t="s">
        <v>235</v>
      </c>
      <c r="E268" s="239" t="s">
        <v>28</v>
      </c>
      <c r="F268" s="240" t="s">
        <v>242</v>
      </c>
      <c r="G268" s="237"/>
      <c r="H268" s="239" t="s">
        <v>28</v>
      </c>
      <c r="I268" s="241"/>
      <c r="J268" s="237"/>
      <c r="K268" s="237"/>
      <c r="L268" s="242"/>
      <c r="M268" s="243"/>
      <c r="N268" s="244"/>
      <c r="O268" s="244"/>
      <c r="P268" s="244"/>
      <c r="Q268" s="244"/>
      <c r="R268" s="244"/>
      <c r="S268" s="244"/>
      <c r="T268" s="24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6" t="s">
        <v>235</v>
      </c>
      <c r="AU268" s="246" t="s">
        <v>84</v>
      </c>
      <c r="AV268" s="13" t="s">
        <v>82</v>
      </c>
      <c r="AW268" s="13" t="s">
        <v>35</v>
      </c>
      <c r="AX268" s="13" t="s">
        <v>74</v>
      </c>
      <c r="AY268" s="246" t="s">
        <v>223</v>
      </c>
    </row>
    <row r="269" s="14" customFormat="1">
      <c r="A269" s="14"/>
      <c r="B269" s="247"/>
      <c r="C269" s="248"/>
      <c r="D269" s="238" t="s">
        <v>235</v>
      </c>
      <c r="E269" s="249" t="s">
        <v>28</v>
      </c>
      <c r="F269" s="250" t="s">
        <v>454</v>
      </c>
      <c r="G269" s="248"/>
      <c r="H269" s="251">
        <v>4.9000000000000004</v>
      </c>
      <c r="I269" s="252"/>
      <c r="J269" s="248"/>
      <c r="K269" s="248"/>
      <c r="L269" s="253"/>
      <c r="M269" s="254"/>
      <c r="N269" s="255"/>
      <c r="O269" s="255"/>
      <c r="P269" s="255"/>
      <c r="Q269" s="255"/>
      <c r="R269" s="255"/>
      <c r="S269" s="255"/>
      <c r="T269" s="256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7" t="s">
        <v>235</v>
      </c>
      <c r="AU269" s="257" t="s">
        <v>84</v>
      </c>
      <c r="AV269" s="14" t="s">
        <v>84</v>
      </c>
      <c r="AW269" s="14" t="s">
        <v>35</v>
      </c>
      <c r="AX269" s="14" t="s">
        <v>82</v>
      </c>
      <c r="AY269" s="257" t="s">
        <v>223</v>
      </c>
    </row>
    <row r="270" s="12" customFormat="1" ht="22.8" customHeight="1">
      <c r="A270" s="12"/>
      <c r="B270" s="202"/>
      <c r="C270" s="203"/>
      <c r="D270" s="204" t="s">
        <v>73</v>
      </c>
      <c r="E270" s="216" t="s">
        <v>287</v>
      </c>
      <c r="F270" s="216" t="s">
        <v>459</v>
      </c>
      <c r="G270" s="203"/>
      <c r="H270" s="203"/>
      <c r="I270" s="206"/>
      <c r="J270" s="217">
        <f>BK270</f>
        <v>0</v>
      </c>
      <c r="K270" s="203"/>
      <c r="L270" s="208"/>
      <c r="M270" s="209"/>
      <c r="N270" s="210"/>
      <c r="O270" s="210"/>
      <c r="P270" s="211">
        <f>P271+P284</f>
        <v>0</v>
      </c>
      <c r="Q270" s="210"/>
      <c r="R270" s="211">
        <f>R271+R284</f>
        <v>0.42105749999999997</v>
      </c>
      <c r="S270" s="210"/>
      <c r="T270" s="212">
        <f>T271+T284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3" t="s">
        <v>82</v>
      </c>
      <c r="AT270" s="214" t="s">
        <v>73</v>
      </c>
      <c r="AU270" s="214" t="s">
        <v>82</v>
      </c>
      <c r="AY270" s="213" t="s">
        <v>223</v>
      </c>
      <c r="BK270" s="215">
        <f>BK271+BK284</f>
        <v>0</v>
      </c>
    </row>
    <row r="271" s="12" customFormat="1" ht="20.88" customHeight="1">
      <c r="A271" s="12"/>
      <c r="B271" s="202"/>
      <c r="C271" s="203"/>
      <c r="D271" s="204" t="s">
        <v>73</v>
      </c>
      <c r="E271" s="216" t="s">
        <v>460</v>
      </c>
      <c r="F271" s="216" t="s">
        <v>461</v>
      </c>
      <c r="G271" s="203"/>
      <c r="H271" s="203"/>
      <c r="I271" s="206"/>
      <c r="J271" s="217">
        <f>BK271</f>
        <v>0</v>
      </c>
      <c r="K271" s="203"/>
      <c r="L271" s="208"/>
      <c r="M271" s="209"/>
      <c r="N271" s="210"/>
      <c r="O271" s="210"/>
      <c r="P271" s="211">
        <f>SUM(P272:P283)</f>
        <v>0</v>
      </c>
      <c r="Q271" s="210"/>
      <c r="R271" s="211">
        <f>SUM(R272:R283)</f>
        <v>0.16821630000000001</v>
      </c>
      <c r="S271" s="210"/>
      <c r="T271" s="212">
        <f>SUM(T272:T283)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13" t="s">
        <v>82</v>
      </c>
      <c r="AT271" s="214" t="s">
        <v>73</v>
      </c>
      <c r="AU271" s="214" t="s">
        <v>84</v>
      </c>
      <c r="AY271" s="213" t="s">
        <v>223</v>
      </c>
      <c r="BK271" s="215">
        <f>SUM(BK272:BK283)</f>
        <v>0</v>
      </c>
    </row>
    <row r="272" s="2" customFormat="1" ht="24.15" customHeight="1">
      <c r="A272" s="42"/>
      <c r="B272" s="43"/>
      <c r="C272" s="218" t="s">
        <v>462</v>
      </c>
      <c r="D272" s="218" t="s">
        <v>226</v>
      </c>
      <c r="E272" s="219" t="s">
        <v>463</v>
      </c>
      <c r="F272" s="220" t="s">
        <v>464</v>
      </c>
      <c r="G272" s="221" t="s">
        <v>229</v>
      </c>
      <c r="H272" s="222">
        <v>801.02999999999997</v>
      </c>
      <c r="I272" s="223"/>
      <c r="J272" s="224">
        <f>ROUND(I272*H272,2)</f>
        <v>0</v>
      </c>
      <c r="K272" s="220" t="s">
        <v>230</v>
      </c>
      <c r="L272" s="48"/>
      <c r="M272" s="225" t="s">
        <v>28</v>
      </c>
      <c r="N272" s="226" t="s">
        <v>45</v>
      </c>
      <c r="O272" s="88"/>
      <c r="P272" s="227">
        <f>O272*H272</f>
        <v>0</v>
      </c>
      <c r="Q272" s="227">
        <v>0.00021000000000000001</v>
      </c>
      <c r="R272" s="227">
        <f>Q272*H272</f>
        <v>0.16821630000000001</v>
      </c>
      <c r="S272" s="227">
        <v>0</v>
      </c>
      <c r="T272" s="228">
        <f>S272*H272</f>
        <v>0</v>
      </c>
      <c r="U272" s="42"/>
      <c r="V272" s="42"/>
      <c r="W272" s="42"/>
      <c r="X272" s="42"/>
      <c r="Y272" s="42"/>
      <c r="Z272" s="42"/>
      <c r="AA272" s="42"/>
      <c r="AB272" s="42"/>
      <c r="AC272" s="42"/>
      <c r="AD272" s="42"/>
      <c r="AE272" s="42"/>
      <c r="AR272" s="229" t="s">
        <v>231</v>
      </c>
      <c r="AT272" s="229" t="s">
        <v>226</v>
      </c>
      <c r="AU272" s="229" t="s">
        <v>224</v>
      </c>
      <c r="AY272" s="21" t="s">
        <v>223</v>
      </c>
      <c r="BE272" s="230">
        <f>IF(N272="základní",J272,0)</f>
        <v>0</v>
      </c>
      <c r="BF272" s="230">
        <f>IF(N272="snížená",J272,0)</f>
        <v>0</v>
      </c>
      <c r="BG272" s="230">
        <f>IF(N272="zákl. přenesená",J272,0)</f>
        <v>0</v>
      </c>
      <c r="BH272" s="230">
        <f>IF(N272="sníž. přenesená",J272,0)</f>
        <v>0</v>
      </c>
      <c r="BI272" s="230">
        <f>IF(N272="nulová",J272,0)</f>
        <v>0</v>
      </c>
      <c r="BJ272" s="21" t="s">
        <v>82</v>
      </c>
      <c r="BK272" s="230">
        <f>ROUND(I272*H272,2)</f>
        <v>0</v>
      </c>
      <c r="BL272" s="21" t="s">
        <v>231</v>
      </c>
      <c r="BM272" s="229" t="s">
        <v>465</v>
      </c>
    </row>
    <row r="273" s="2" customFormat="1">
      <c r="A273" s="42"/>
      <c r="B273" s="43"/>
      <c r="C273" s="44"/>
      <c r="D273" s="231" t="s">
        <v>233</v>
      </c>
      <c r="E273" s="44"/>
      <c r="F273" s="232" t="s">
        <v>466</v>
      </c>
      <c r="G273" s="44"/>
      <c r="H273" s="44"/>
      <c r="I273" s="233"/>
      <c r="J273" s="44"/>
      <c r="K273" s="44"/>
      <c r="L273" s="48"/>
      <c r="M273" s="234"/>
      <c r="N273" s="235"/>
      <c r="O273" s="88"/>
      <c r="P273" s="88"/>
      <c r="Q273" s="88"/>
      <c r="R273" s="88"/>
      <c r="S273" s="88"/>
      <c r="T273" s="89"/>
      <c r="U273" s="42"/>
      <c r="V273" s="42"/>
      <c r="W273" s="42"/>
      <c r="X273" s="42"/>
      <c r="Y273" s="42"/>
      <c r="Z273" s="42"/>
      <c r="AA273" s="42"/>
      <c r="AB273" s="42"/>
      <c r="AC273" s="42"/>
      <c r="AD273" s="42"/>
      <c r="AE273" s="42"/>
      <c r="AT273" s="21" t="s">
        <v>233</v>
      </c>
      <c r="AU273" s="21" t="s">
        <v>224</v>
      </c>
    </row>
    <row r="274" s="13" customFormat="1">
      <c r="A274" s="13"/>
      <c r="B274" s="236"/>
      <c r="C274" s="237"/>
      <c r="D274" s="238" t="s">
        <v>235</v>
      </c>
      <c r="E274" s="239" t="s">
        <v>28</v>
      </c>
      <c r="F274" s="240" t="s">
        <v>242</v>
      </c>
      <c r="G274" s="237"/>
      <c r="H274" s="239" t="s">
        <v>28</v>
      </c>
      <c r="I274" s="241"/>
      <c r="J274" s="237"/>
      <c r="K274" s="237"/>
      <c r="L274" s="242"/>
      <c r="M274" s="243"/>
      <c r="N274" s="244"/>
      <c r="O274" s="244"/>
      <c r="P274" s="244"/>
      <c r="Q274" s="244"/>
      <c r="R274" s="244"/>
      <c r="S274" s="244"/>
      <c r="T274" s="24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6" t="s">
        <v>235</v>
      </c>
      <c r="AU274" s="246" t="s">
        <v>224</v>
      </c>
      <c r="AV274" s="13" t="s">
        <v>82</v>
      </c>
      <c r="AW274" s="13" t="s">
        <v>35</v>
      </c>
      <c r="AX274" s="13" t="s">
        <v>74</v>
      </c>
      <c r="AY274" s="246" t="s">
        <v>223</v>
      </c>
    </row>
    <row r="275" s="14" customFormat="1">
      <c r="A275" s="14"/>
      <c r="B275" s="247"/>
      <c r="C275" s="248"/>
      <c r="D275" s="238" t="s">
        <v>235</v>
      </c>
      <c r="E275" s="249" t="s">
        <v>28</v>
      </c>
      <c r="F275" s="250" t="s">
        <v>467</v>
      </c>
      <c r="G275" s="248"/>
      <c r="H275" s="251">
        <v>273.89999999999998</v>
      </c>
      <c r="I275" s="252"/>
      <c r="J275" s="248"/>
      <c r="K275" s="248"/>
      <c r="L275" s="253"/>
      <c r="M275" s="254"/>
      <c r="N275" s="255"/>
      <c r="O275" s="255"/>
      <c r="P275" s="255"/>
      <c r="Q275" s="255"/>
      <c r="R275" s="255"/>
      <c r="S275" s="255"/>
      <c r="T275" s="256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7" t="s">
        <v>235</v>
      </c>
      <c r="AU275" s="257" t="s">
        <v>224</v>
      </c>
      <c r="AV275" s="14" t="s">
        <v>84</v>
      </c>
      <c r="AW275" s="14" t="s">
        <v>35</v>
      </c>
      <c r="AX275" s="14" t="s">
        <v>74</v>
      </c>
      <c r="AY275" s="257" t="s">
        <v>223</v>
      </c>
    </row>
    <row r="276" s="14" customFormat="1">
      <c r="A276" s="14"/>
      <c r="B276" s="247"/>
      <c r="C276" s="248"/>
      <c r="D276" s="238" t="s">
        <v>235</v>
      </c>
      <c r="E276" s="249" t="s">
        <v>28</v>
      </c>
      <c r="F276" s="250" t="s">
        <v>468</v>
      </c>
      <c r="G276" s="248"/>
      <c r="H276" s="251">
        <v>100.58</v>
      </c>
      <c r="I276" s="252"/>
      <c r="J276" s="248"/>
      <c r="K276" s="248"/>
      <c r="L276" s="253"/>
      <c r="M276" s="254"/>
      <c r="N276" s="255"/>
      <c r="O276" s="255"/>
      <c r="P276" s="255"/>
      <c r="Q276" s="255"/>
      <c r="R276" s="255"/>
      <c r="S276" s="255"/>
      <c r="T276" s="256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7" t="s">
        <v>235</v>
      </c>
      <c r="AU276" s="257" t="s">
        <v>224</v>
      </c>
      <c r="AV276" s="14" t="s">
        <v>84</v>
      </c>
      <c r="AW276" s="14" t="s">
        <v>35</v>
      </c>
      <c r="AX276" s="14" t="s">
        <v>74</v>
      </c>
      <c r="AY276" s="257" t="s">
        <v>223</v>
      </c>
    </row>
    <row r="277" s="14" customFormat="1">
      <c r="A277" s="14"/>
      <c r="B277" s="247"/>
      <c r="C277" s="248"/>
      <c r="D277" s="238" t="s">
        <v>235</v>
      </c>
      <c r="E277" s="249" t="s">
        <v>28</v>
      </c>
      <c r="F277" s="250" t="s">
        <v>469</v>
      </c>
      <c r="G277" s="248"/>
      <c r="H277" s="251">
        <v>3.1600000000000001</v>
      </c>
      <c r="I277" s="252"/>
      <c r="J277" s="248"/>
      <c r="K277" s="248"/>
      <c r="L277" s="253"/>
      <c r="M277" s="254"/>
      <c r="N277" s="255"/>
      <c r="O277" s="255"/>
      <c r="P277" s="255"/>
      <c r="Q277" s="255"/>
      <c r="R277" s="255"/>
      <c r="S277" s="255"/>
      <c r="T277" s="256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7" t="s">
        <v>235</v>
      </c>
      <c r="AU277" s="257" t="s">
        <v>224</v>
      </c>
      <c r="AV277" s="14" t="s">
        <v>84</v>
      </c>
      <c r="AW277" s="14" t="s">
        <v>35</v>
      </c>
      <c r="AX277" s="14" t="s">
        <v>74</v>
      </c>
      <c r="AY277" s="257" t="s">
        <v>223</v>
      </c>
    </row>
    <row r="278" s="14" customFormat="1">
      <c r="A278" s="14"/>
      <c r="B278" s="247"/>
      <c r="C278" s="248"/>
      <c r="D278" s="238" t="s">
        <v>235</v>
      </c>
      <c r="E278" s="249" t="s">
        <v>28</v>
      </c>
      <c r="F278" s="250" t="s">
        <v>470</v>
      </c>
      <c r="G278" s="248"/>
      <c r="H278" s="251">
        <v>107.36</v>
      </c>
      <c r="I278" s="252"/>
      <c r="J278" s="248"/>
      <c r="K278" s="248"/>
      <c r="L278" s="253"/>
      <c r="M278" s="254"/>
      <c r="N278" s="255"/>
      <c r="O278" s="255"/>
      <c r="P278" s="255"/>
      <c r="Q278" s="255"/>
      <c r="R278" s="255"/>
      <c r="S278" s="255"/>
      <c r="T278" s="256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7" t="s">
        <v>235</v>
      </c>
      <c r="AU278" s="257" t="s">
        <v>224</v>
      </c>
      <c r="AV278" s="14" t="s">
        <v>84</v>
      </c>
      <c r="AW278" s="14" t="s">
        <v>35</v>
      </c>
      <c r="AX278" s="14" t="s">
        <v>74</v>
      </c>
      <c r="AY278" s="257" t="s">
        <v>223</v>
      </c>
    </row>
    <row r="279" s="14" customFormat="1">
      <c r="A279" s="14"/>
      <c r="B279" s="247"/>
      <c r="C279" s="248"/>
      <c r="D279" s="238" t="s">
        <v>235</v>
      </c>
      <c r="E279" s="249" t="s">
        <v>28</v>
      </c>
      <c r="F279" s="250" t="s">
        <v>471</v>
      </c>
      <c r="G279" s="248"/>
      <c r="H279" s="251">
        <v>2.9399999999999999</v>
      </c>
      <c r="I279" s="252"/>
      <c r="J279" s="248"/>
      <c r="K279" s="248"/>
      <c r="L279" s="253"/>
      <c r="M279" s="254"/>
      <c r="N279" s="255"/>
      <c r="O279" s="255"/>
      <c r="P279" s="255"/>
      <c r="Q279" s="255"/>
      <c r="R279" s="255"/>
      <c r="S279" s="255"/>
      <c r="T279" s="256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7" t="s">
        <v>235</v>
      </c>
      <c r="AU279" s="257" t="s">
        <v>224</v>
      </c>
      <c r="AV279" s="14" t="s">
        <v>84</v>
      </c>
      <c r="AW279" s="14" t="s">
        <v>35</v>
      </c>
      <c r="AX279" s="14" t="s">
        <v>74</v>
      </c>
      <c r="AY279" s="257" t="s">
        <v>223</v>
      </c>
    </row>
    <row r="280" s="13" customFormat="1">
      <c r="A280" s="13"/>
      <c r="B280" s="236"/>
      <c r="C280" s="237"/>
      <c r="D280" s="238" t="s">
        <v>235</v>
      </c>
      <c r="E280" s="239" t="s">
        <v>28</v>
      </c>
      <c r="F280" s="240" t="s">
        <v>244</v>
      </c>
      <c r="G280" s="237"/>
      <c r="H280" s="239" t="s">
        <v>28</v>
      </c>
      <c r="I280" s="241"/>
      <c r="J280" s="237"/>
      <c r="K280" s="237"/>
      <c r="L280" s="242"/>
      <c r="M280" s="243"/>
      <c r="N280" s="244"/>
      <c r="O280" s="244"/>
      <c r="P280" s="244"/>
      <c r="Q280" s="244"/>
      <c r="R280" s="244"/>
      <c r="S280" s="244"/>
      <c r="T280" s="24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6" t="s">
        <v>235</v>
      </c>
      <c r="AU280" s="246" t="s">
        <v>224</v>
      </c>
      <c r="AV280" s="13" t="s">
        <v>82</v>
      </c>
      <c r="AW280" s="13" t="s">
        <v>35</v>
      </c>
      <c r="AX280" s="13" t="s">
        <v>74</v>
      </c>
      <c r="AY280" s="246" t="s">
        <v>223</v>
      </c>
    </row>
    <row r="281" s="14" customFormat="1">
      <c r="A281" s="14"/>
      <c r="B281" s="247"/>
      <c r="C281" s="248"/>
      <c r="D281" s="238" t="s">
        <v>235</v>
      </c>
      <c r="E281" s="249" t="s">
        <v>28</v>
      </c>
      <c r="F281" s="250" t="s">
        <v>472</v>
      </c>
      <c r="G281" s="248"/>
      <c r="H281" s="251">
        <v>243.28</v>
      </c>
      <c r="I281" s="252"/>
      <c r="J281" s="248"/>
      <c r="K281" s="248"/>
      <c r="L281" s="253"/>
      <c r="M281" s="254"/>
      <c r="N281" s="255"/>
      <c r="O281" s="255"/>
      <c r="P281" s="255"/>
      <c r="Q281" s="255"/>
      <c r="R281" s="255"/>
      <c r="S281" s="255"/>
      <c r="T281" s="256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7" t="s">
        <v>235</v>
      </c>
      <c r="AU281" s="257" t="s">
        <v>224</v>
      </c>
      <c r="AV281" s="14" t="s">
        <v>84</v>
      </c>
      <c r="AW281" s="14" t="s">
        <v>35</v>
      </c>
      <c r="AX281" s="14" t="s">
        <v>74</v>
      </c>
      <c r="AY281" s="257" t="s">
        <v>223</v>
      </c>
    </row>
    <row r="282" s="14" customFormat="1">
      <c r="A282" s="14"/>
      <c r="B282" s="247"/>
      <c r="C282" s="248"/>
      <c r="D282" s="238" t="s">
        <v>235</v>
      </c>
      <c r="E282" s="249" t="s">
        <v>28</v>
      </c>
      <c r="F282" s="250" t="s">
        <v>473</v>
      </c>
      <c r="G282" s="248"/>
      <c r="H282" s="251">
        <v>69.810000000000002</v>
      </c>
      <c r="I282" s="252"/>
      <c r="J282" s="248"/>
      <c r="K282" s="248"/>
      <c r="L282" s="253"/>
      <c r="M282" s="254"/>
      <c r="N282" s="255"/>
      <c r="O282" s="255"/>
      <c r="P282" s="255"/>
      <c r="Q282" s="255"/>
      <c r="R282" s="255"/>
      <c r="S282" s="255"/>
      <c r="T282" s="256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7" t="s">
        <v>235</v>
      </c>
      <c r="AU282" s="257" t="s">
        <v>224</v>
      </c>
      <c r="AV282" s="14" t="s">
        <v>84</v>
      </c>
      <c r="AW282" s="14" t="s">
        <v>35</v>
      </c>
      <c r="AX282" s="14" t="s">
        <v>74</v>
      </c>
      <c r="AY282" s="257" t="s">
        <v>223</v>
      </c>
    </row>
    <row r="283" s="15" customFormat="1">
      <c r="A283" s="15"/>
      <c r="B283" s="258"/>
      <c r="C283" s="259"/>
      <c r="D283" s="238" t="s">
        <v>235</v>
      </c>
      <c r="E283" s="260" t="s">
        <v>110</v>
      </c>
      <c r="F283" s="261" t="s">
        <v>248</v>
      </c>
      <c r="G283" s="259"/>
      <c r="H283" s="262">
        <v>801.02999999999997</v>
      </c>
      <c r="I283" s="263"/>
      <c r="J283" s="259"/>
      <c r="K283" s="259"/>
      <c r="L283" s="264"/>
      <c r="M283" s="265"/>
      <c r="N283" s="266"/>
      <c r="O283" s="266"/>
      <c r="P283" s="266"/>
      <c r="Q283" s="266"/>
      <c r="R283" s="266"/>
      <c r="S283" s="266"/>
      <c r="T283" s="267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68" t="s">
        <v>235</v>
      </c>
      <c r="AU283" s="268" t="s">
        <v>224</v>
      </c>
      <c r="AV283" s="15" t="s">
        <v>231</v>
      </c>
      <c r="AW283" s="15" t="s">
        <v>35</v>
      </c>
      <c r="AX283" s="15" t="s">
        <v>82</v>
      </c>
      <c r="AY283" s="268" t="s">
        <v>223</v>
      </c>
    </row>
    <row r="284" s="12" customFormat="1" ht="20.88" customHeight="1">
      <c r="A284" s="12"/>
      <c r="B284" s="202"/>
      <c r="C284" s="203"/>
      <c r="D284" s="204" t="s">
        <v>73</v>
      </c>
      <c r="E284" s="216" t="s">
        <v>474</v>
      </c>
      <c r="F284" s="216" t="s">
        <v>475</v>
      </c>
      <c r="G284" s="203"/>
      <c r="H284" s="203"/>
      <c r="I284" s="206"/>
      <c r="J284" s="217">
        <f>BK284</f>
        <v>0</v>
      </c>
      <c r="K284" s="203"/>
      <c r="L284" s="208"/>
      <c r="M284" s="209"/>
      <c r="N284" s="210"/>
      <c r="O284" s="210"/>
      <c r="P284" s="211">
        <f>SUM(P285:P308)</f>
        <v>0</v>
      </c>
      <c r="Q284" s="210"/>
      <c r="R284" s="211">
        <f>SUM(R285:R308)</f>
        <v>0.25284119999999999</v>
      </c>
      <c r="S284" s="210"/>
      <c r="T284" s="212">
        <f>SUM(T285:T308)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13" t="s">
        <v>82</v>
      </c>
      <c r="AT284" s="214" t="s">
        <v>73</v>
      </c>
      <c r="AU284" s="214" t="s">
        <v>84</v>
      </c>
      <c r="AY284" s="213" t="s">
        <v>223</v>
      </c>
      <c r="BK284" s="215">
        <f>SUM(BK285:BK308)</f>
        <v>0</v>
      </c>
    </row>
    <row r="285" s="2" customFormat="1" ht="24.15" customHeight="1">
      <c r="A285" s="42"/>
      <c r="B285" s="43"/>
      <c r="C285" s="218" t="s">
        <v>476</v>
      </c>
      <c r="D285" s="218" t="s">
        <v>226</v>
      </c>
      <c r="E285" s="219" t="s">
        <v>477</v>
      </c>
      <c r="F285" s="220" t="s">
        <v>478</v>
      </c>
      <c r="G285" s="221" t="s">
        <v>229</v>
      </c>
      <c r="H285" s="222">
        <v>801.02999999999997</v>
      </c>
      <c r="I285" s="223"/>
      <c r="J285" s="224">
        <f>ROUND(I285*H285,2)</f>
        <v>0</v>
      </c>
      <c r="K285" s="220" t="s">
        <v>230</v>
      </c>
      <c r="L285" s="48"/>
      <c r="M285" s="225" t="s">
        <v>28</v>
      </c>
      <c r="N285" s="226" t="s">
        <v>45</v>
      </c>
      <c r="O285" s="88"/>
      <c r="P285" s="227">
        <f>O285*H285</f>
        <v>0</v>
      </c>
      <c r="Q285" s="227">
        <v>4.0000000000000003E-05</v>
      </c>
      <c r="R285" s="227">
        <f>Q285*H285</f>
        <v>0.032041199999999999</v>
      </c>
      <c r="S285" s="227">
        <v>0</v>
      </c>
      <c r="T285" s="228">
        <f>S285*H285</f>
        <v>0</v>
      </c>
      <c r="U285" s="42"/>
      <c r="V285" s="42"/>
      <c r="W285" s="42"/>
      <c r="X285" s="42"/>
      <c r="Y285" s="42"/>
      <c r="Z285" s="42"/>
      <c r="AA285" s="42"/>
      <c r="AB285" s="42"/>
      <c r="AC285" s="42"/>
      <c r="AD285" s="42"/>
      <c r="AE285" s="42"/>
      <c r="AR285" s="229" t="s">
        <v>231</v>
      </c>
      <c r="AT285" s="229" t="s">
        <v>226</v>
      </c>
      <c r="AU285" s="229" t="s">
        <v>224</v>
      </c>
      <c r="AY285" s="21" t="s">
        <v>223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21" t="s">
        <v>82</v>
      </c>
      <c r="BK285" s="230">
        <f>ROUND(I285*H285,2)</f>
        <v>0</v>
      </c>
      <c r="BL285" s="21" t="s">
        <v>231</v>
      </c>
      <c r="BM285" s="229" t="s">
        <v>479</v>
      </c>
    </row>
    <row r="286" s="2" customFormat="1">
      <c r="A286" s="42"/>
      <c r="B286" s="43"/>
      <c r="C286" s="44"/>
      <c r="D286" s="231" t="s">
        <v>233</v>
      </c>
      <c r="E286" s="44"/>
      <c r="F286" s="232" t="s">
        <v>480</v>
      </c>
      <c r="G286" s="44"/>
      <c r="H286" s="44"/>
      <c r="I286" s="233"/>
      <c r="J286" s="44"/>
      <c r="K286" s="44"/>
      <c r="L286" s="48"/>
      <c r="M286" s="234"/>
      <c r="N286" s="235"/>
      <c r="O286" s="88"/>
      <c r="P286" s="88"/>
      <c r="Q286" s="88"/>
      <c r="R286" s="88"/>
      <c r="S286" s="88"/>
      <c r="T286" s="89"/>
      <c r="U286" s="42"/>
      <c r="V286" s="42"/>
      <c r="W286" s="42"/>
      <c r="X286" s="42"/>
      <c r="Y286" s="42"/>
      <c r="Z286" s="42"/>
      <c r="AA286" s="42"/>
      <c r="AB286" s="42"/>
      <c r="AC286" s="42"/>
      <c r="AD286" s="42"/>
      <c r="AE286" s="42"/>
      <c r="AT286" s="21" t="s">
        <v>233</v>
      </c>
      <c r="AU286" s="21" t="s">
        <v>224</v>
      </c>
    </row>
    <row r="287" s="14" customFormat="1">
      <c r="A287" s="14"/>
      <c r="B287" s="247"/>
      <c r="C287" s="248"/>
      <c r="D287" s="238" t="s">
        <v>235</v>
      </c>
      <c r="E287" s="249" t="s">
        <v>28</v>
      </c>
      <c r="F287" s="250" t="s">
        <v>110</v>
      </c>
      <c r="G287" s="248"/>
      <c r="H287" s="251">
        <v>801.02999999999997</v>
      </c>
      <c r="I287" s="252"/>
      <c r="J287" s="248"/>
      <c r="K287" s="248"/>
      <c r="L287" s="253"/>
      <c r="M287" s="254"/>
      <c r="N287" s="255"/>
      <c r="O287" s="255"/>
      <c r="P287" s="255"/>
      <c r="Q287" s="255"/>
      <c r="R287" s="255"/>
      <c r="S287" s="255"/>
      <c r="T287" s="256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7" t="s">
        <v>235</v>
      </c>
      <c r="AU287" s="257" t="s">
        <v>224</v>
      </c>
      <c r="AV287" s="14" t="s">
        <v>84</v>
      </c>
      <c r="AW287" s="14" t="s">
        <v>35</v>
      </c>
      <c r="AX287" s="14" t="s">
        <v>82</v>
      </c>
      <c r="AY287" s="257" t="s">
        <v>223</v>
      </c>
    </row>
    <row r="288" s="2" customFormat="1" ht="16.5" customHeight="1">
      <c r="A288" s="42"/>
      <c r="B288" s="43"/>
      <c r="C288" s="218" t="s">
        <v>481</v>
      </c>
      <c r="D288" s="218" t="s">
        <v>226</v>
      </c>
      <c r="E288" s="219" t="s">
        <v>482</v>
      </c>
      <c r="F288" s="220" t="s">
        <v>483</v>
      </c>
      <c r="G288" s="221" t="s">
        <v>383</v>
      </c>
      <c r="H288" s="222">
        <v>1</v>
      </c>
      <c r="I288" s="223"/>
      <c r="J288" s="224">
        <f>ROUND(I288*H288,2)</f>
        <v>0</v>
      </c>
      <c r="K288" s="220" t="s">
        <v>28</v>
      </c>
      <c r="L288" s="48"/>
      <c r="M288" s="225" t="s">
        <v>28</v>
      </c>
      <c r="N288" s="226" t="s">
        <v>45</v>
      </c>
      <c r="O288" s="88"/>
      <c r="P288" s="227">
        <f>O288*H288</f>
        <v>0</v>
      </c>
      <c r="Q288" s="227">
        <v>0</v>
      </c>
      <c r="R288" s="227">
        <f>Q288*H288</f>
        <v>0</v>
      </c>
      <c r="S288" s="227">
        <v>0</v>
      </c>
      <c r="T288" s="228">
        <f>S288*H288</f>
        <v>0</v>
      </c>
      <c r="U288" s="42"/>
      <c r="V288" s="42"/>
      <c r="W288" s="42"/>
      <c r="X288" s="42"/>
      <c r="Y288" s="42"/>
      <c r="Z288" s="42"/>
      <c r="AA288" s="42"/>
      <c r="AB288" s="42"/>
      <c r="AC288" s="42"/>
      <c r="AD288" s="42"/>
      <c r="AE288" s="42"/>
      <c r="AR288" s="229" t="s">
        <v>231</v>
      </c>
      <c r="AT288" s="229" t="s">
        <v>226</v>
      </c>
      <c r="AU288" s="229" t="s">
        <v>224</v>
      </c>
      <c r="AY288" s="21" t="s">
        <v>223</v>
      </c>
      <c r="BE288" s="230">
        <f>IF(N288="základní",J288,0)</f>
        <v>0</v>
      </c>
      <c r="BF288" s="230">
        <f>IF(N288="snížená",J288,0)</f>
        <v>0</v>
      </c>
      <c r="BG288" s="230">
        <f>IF(N288="zákl. přenesená",J288,0)</f>
        <v>0</v>
      </c>
      <c r="BH288" s="230">
        <f>IF(N288="sníž. přenesená",J288,0)</f>
        <v>0</v>
      </c>
      <c r="BI288" s="230">
        <f>IF(N288="nulová",J288,0)</f>
        <v>0</v>
      </c>
      <c r="BJ288" s="21" t="s">
        <v>82</v>
      </c>
      <c r="BK288" s="230">
        <f>ROUND(I288*H288,2)</f>
        <v>0</v>
      </c>
      <c r="BL288" s="21" t="s">
        <v>231</v>
      </c>
      <c r="BM288" s="229" t="s">
        <v>484</v>
      </c>
    </row>
    <row r="289" s="13" customFormat="1">
      <c r="A289" s="13"/>
      <c r="B289" s="236"/>
      <c r="C289" s="237"/>
      <c r="D289" s="238" t="s">
        <v>235</v>
      </c>
      <c r="E289" s="239" t="s">
        <v>28</v>
      </c>
      <c r="F289" s="240" t="s">
        <v>242</v>
      </c>
      <c r="G289" s="237"/>
      <c r="H289" s="239" t="s">
        <v>28</v>
      </c>
      <c r="I289" s="241"/>
      <c r="J289" s="237"/>
      <c r="K289" s="237"/>
      <c r="L289" s="242"/>
      <c r="M289" s="243"/>
      <c r="N289" s="244"/>
      <c r="O289" s="244"/>
      <c r="P289" s="244"/>
      <c r="Q289" s="244"/>
      <c r="R289" s="244"/>
      <c r="S289" s="244"/>
      <c r="T289" s="24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6" t="s">
        <v>235</v>
      </c>
      <c r="AU289" s="246" t="s">
        <v>224</v>
      </c>
      <c r="AV289" s="13" t="s">
        <v>82</v>
      </c>
      <c r="AW289" s="13" t="s">
        <v>35</v>
      </c>
      <c r="AX289" s="13" t="s">
        <v>74</v>
      </c>
      <c r="AY289" s="246" t="s">
        <v>223</v>
      </c>
    </row>
    <row r="290" s="13" customFormat="1">
      <c r="A290" s="13"/>
      <c r="B290" s="236"/>
      <c r="C290" s="237"/>
      <c r="D290" s="238" t="s">
        <v>235</v>
      </c>
      <c r="E290" s="239" t="s">
        <v>28</v>
      </c>
      <c r="F290" s="240" t="s">
        <v>244</v>
      </c>
      <c r="G290" s="237"/>
      <c r="H290" s="239" t="s">
        <v>28</v>
      </c>
      <c r="I290" s="241"/>
      <c r="J290" s="237"/>
      <c r="K290" s="237"/>
      <c r="L290" s="242"/>
      <c r="M290" s="243"/>
      <c r="N290" s="244"/>
      <c r="O290" s="244"/>
      <c r="P290" s="244"/>
      <c r="Q290" s="244"/>
      <c r="R290" s="244"/>
      <c r="S290" s="244"/>
      <c r="T290" s="24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6" t="s">
        <v>235</v>
      </c>
      <c r="AU290" s="246" t="s">
        <v>224</v>
      </c>
      <c r="AV290" s="13" t="s">
        <v>82</v>
      </c>
      <c r="AW290" s="13" t="s">
        <v>35</v>
      </c>
      <c r="AX290" s="13" t="s">
        <v>74</v>
      </c>
      <c r="AY290" s="246" t="s">
        <v>223</v>
      </c>
    </row>
    <row r="291" s="14" customFormat="1">
      <c r="A291" s="14"/>
      <c r="B291" s="247"/>
      <c r="C291" s="248"/>
      <c r="D291" s="238" t="s">
        <v>235</v>
      </c>
      <c r="E291" s="249" t="s">
        <v>28</v>
      </c>
      <c r="F291" s="250" t="s">
        <v>82</v>
      </c>
      <c r="G291" s="248"/>
      <c r="H291" s="251">
        <v>1</v>
      </c>
      <c r="I291" s="252"/>
      <c r="J291" s="248"/>
      <c r="K291" s="248"/>
      <c r="L291" s="253"/>
      <c r="M291" s="254"/>
      <c r="N291" s="255"/>
      <c r="O291" s="255"/>
      <c r="P291" s="255"/>
      <c r="Q291" s="255"/>
      <c r="R291" s="255"/>
      <c r="S291" s="255"/>
      <c r="T291" s="256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7" t="s">
        <v>235</v>
      </c>
      <c r="AU291" s="257" t="s">
        <v>224</v>
      </c>
      <c r="AV291" s="14" t="s">
        <v>84</v>
      </c>
      <c r="AW291" s="14" t="s">
        <v>35</v>
      </c>
      <c r="AX291" s="14" t="s">
        <v>82</v>
      </c>
      <c r="AY291" s="257" t="s">
        <v>223</v>
      </c>
    </row>
    <row r="292" s="2" customFormat="1" ht="16.5" customHeight="1">
      <c r="A292" s="42"/>
      <c r="B292" s="43"/>
      <c r="C292" s="218" t="s">
        <v>485</v>
      </c>
      <c r="D292" s="218" t="s">
        <v>226</v>
      </c>
      <c r="E292" s="219" t="s">
        <v>486</v>
      </c>
      <c r="F292" s="220" t="s">
        <v>487</v>
      </c>
      <c r="G292" s="221" t="s">
        <v>383</v>
      </c>
      <c r="H292" s="222">
        <v>1</v>
      </c>
      <c r="I292" s="223"/>
      <c r="J292" s="224">
        <f>ROUND(I292*H292,2)</f>
        <v>0</v>
      </c>
      <c r="K292" s="220" t="s">
        <v>28</v>
      </c>
      <c r="L292" s="48"/>
      <c r="M292" s="225" t="s">
        <v>28</v>
      </c>
      <c r="N292" s="226" t="s">
        <v>45</v>
      </c>
      <c r="O292" s="88"/>
      <c r="P292" s="227">
        <f>O292*H292</f>
        <v>0</v>
      </c>
      <c r="Q292" s="227">
        <v>0</v>
      </c>
      <c r="R292" s="227">
        <f>Q292*H292</f>
        <v>0</v>
      </c>
      <c r="S292" s="227">
        <v>0</v>
      </c>
      <c r="T292" s="228">
        <f>S292*H292</f>
        <v>0</v>
      </c>
      <c r="U292" s="42"/>
      <c r="V292" s="42"/>
      <c r="W292" s="42"/>
      <c r="X292" s="42"/>
      <c r="Y292" s="42"/>
      <c r="Z292" s="42"/>
      <c r="AA292" s="42"/>
      <c r="AB292" s="42"/>
      <c r="AC292" s="42"/>
      <c r="AD292" s="42"/>
      <c r="AE292" s="42"/>
      <c r="AR292" s="229" t="s">
        <v>231</v>
      </c>
      <c r="AT292" s="229" t="s">
        <v>226</v>
      </c>
      <c r="AU292" s="229" t="s">
        <v>224</v>
      </c>
      <c r="AY292" s="21" t="s">
        <v>223</v>
      </c>
      <c r="BE292" s="230">
        <f>IF(N292="základní",J292,0)</f>
        <v>0</v>
      </c>
      <c r="BF292" s="230">
        <f>IF(N292="snížená",J292,0)</f>
        <v>0</v>
      </c>
      <c r="BG292" s="230">
        <f>IF(N292="zákl. přenesená",J292,0)</f>
        <v>0</v>
      </c>
      <c r="BH292" s="230">
        <f>IF(N292="sníž. přenesená",J292,0)</f>
        <v>0</v>
      </c>
      <c r="BI292" s="230">
        <f>IF(N292="nulová",J292,0)</f>
        <v>0</v>
      </c>
      <c r="BJ292" s="21" t="s">
        <v>82</v>
      </c>
      <c r="BK292" s="230">
        <f>ROUND(I292*H292,2)</f>
        <v>0</v>
      </c>
      <c r="BL292" s="21" t="s">
        <v>231</v>
      </c>
      <c r="BM292" s="229" t="s">
        <v>488</v>
      </c>
    </row>
    <row r="293" s="13" customFormat="1">
      <c r="A293" s="13"/>
      <c r="B293" s="236"/>
      <c r="C293" s="237"/>
      <c r="D293" s="238" t="s">
        <v>235</v>
      </c>
      <c r="E293" s="239" t="s">
        <v>28</v>
      </c>
      <c r="F293" s="240" t="s">
        <v>242</v>
      </c>
      <c r="G293" s="237"/>
      <c r="H293" s="239" t="s">
        <v>28</v>
      </c>
      <c r="I293" s="241"/>
      <c r="J293" s="237"/>
      <c r="K293" s="237"/>
      <c r="L293" s="242"/>
      <c r="M293" s="243"/>
      <c r="N293" s="244"/>
      <c r="O293" s="244"/>
      <c r="P293" s="244"/>
      <c r="Q293" s="244"/>
      <c r="R293" s="244"/>
      <c r="S293" s="244"/>
      <c r="T293" s="24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6" t="s">
        <v>235</v>
      </c>
      <c r="AU293" s="246" t="s">
        <v>224</v>
      </c>
      <c r="AV293" s="13" t="s">
        <v>82</v>
      </c>
      <c r="AW293" s="13" t="s">
        <v>35</v>
      </c>
      <c r="AX293" s="13" t="s">
        <v>74</v>
      </c>
      <c r="AY293" s="246" t="s">
        <v>223</v>
      </c>
    </row>
    <row r="294" s="13" customFormat="1">
      <c r="A294" s="13"/>
      <c r="B294" s="236"/>
      <c r="C294" s="237"/>
      <c r="D294" s="238" t="s">
        <v>235</v>
      </c>
      <c r="E294" s="239" t="s">
        <v>28</v>
      </c>
      <c r="F294" s="240" t="s">
        <v>244</v>
      </c>
      <c r="G294" s="237"/>
      <c r="H294" s="239" t="s">
        <v>28</v>
      </c>
      <c r="I294" s="241"/>
      <c r="J294" s="237"/>
      <c r="K294" s="237"/>
      <c r="L294" s="242"/>
      <c r="M294" s="243"/>
      <c r="N294" s="244"/>
      <c r="O294" s="244"/>
      <c r="P294" s="244"/>
      <c r="Q294" s="244"/>
      <c r="R294" s="244"/>
      <c r="S294" s="244"/>
      <c r="T294" s="24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6" t="s">
        <v>235</v>
      </c>
      <c r="AU294" s="246" t="s">
        <v>224</v>
      </c>
      <c r="AV294" s="13" t="s">
        <v>82</v>
      </c>
      <c r="AW294" s="13" t="s">
        <v>35</v>
      </c>
      <c r="AX294" s="13" t="s">
        <v>74</v>
      </c>
      <c r="AY294" s="246" t="s">
        <v>223</v>
      </c>
    </row>
    <row r="295" s="14" customFormat="1">
      <c r="A295" s="14"/>
      <c r="B295" s="247"/>
      <c r="C295" s="248"/>
      <c r="D295" s="238" t="s">
        <v>235</v>
      </c>
      <c r="E295" s="249" t="s">
        <v>28</v>
      </c>
      <c r="F295" s="250" t="s">
        <v>82</v>
      </c>
      <c r="G295" s="248"/>
      <c r="H295" s="251">
        <v>1</v>
      </c>
      <c r="I295" s="252"/>
      <c r="J295" s="248"/>
      <c r="K295" s="248"/>
      <c r="L295" s="253"/>
      <c r="M295" s="254"/>
      <c r="N295" s="255"/>
      <c r="O295" s="255"/>
      <c r="P295" s="255"/>
      <c r="Q295" s="255"/>
      <c r="R295" s="255"/>
      <c r="S295" s="255"/>
      <c r="T295" s="256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7" t="s">
        <v>235</v>
      </c>
      <c r="AU295" s="257" t="s">
        <v>224</v>
      </c>
      <c r="AV295" s="14" t="s">
        <v>84</v>
      </c>
      <c r="AW295" s="14" t="s">
        <v>35</v>
      </c>
      <c r="AX295" s="14" t="s">
        <v>82</v>
      </c>
      <c r="AY295" s="257" t="s">
        <v>223</v>
      </c>
    </row>
    <row r="296" s="2" customFormat="1" ht="16.5" customHeight="1">
      <c r="A296" s="42"/>
      <c r="B296" s="43"/>
      <c r="C296" s="218" t="s">
        <v>489</v>
      </c>
      <c r="D296" s="218" t="s">
        <v>226</v>
      </c>
      <c r="E296" s="219" t="s">
        <v>490</v>
      </c>
      <c r="F296" s="220" t="s">
        <v>491</v>
      </c>
      <c r="G296" s="221" t="s">
        <v>383</v>
      </c>
      <c r="H296" s="222">
        <v>1</v>
      </c>
      <c r="I296" s="223"/>
      <c r="J296" s="224">
        <f>ROUND(I296*H296,2)</f>
        <v>0</v>
      </c>
      <c r="K296" s="220" t="s">
        <v>28</v>
      </c>
      <c r="L296" s="48"/>
      <c r="M296" s="225" t="s">
        <v>28</v>
      </c>
      <c r="N296" s="226" t="s">
        <v>45</v>
      </c>
      <c r="O296" s="88"/>
      <c r="P296" s="227">
        <f>O296*H296</f>
        <v>0</v>
      </c>
      <c r="Q296" s="227">
        <v>0</v>
      </c>
      <c r="R296" s="227">
        <f>Q296*H296</f>
        <v>0</v>
      </c>
      <c r="S296" s="227">
        <v>0</v>
      </c>
      <c r="T296" s="228">
        <f>S296*H296</f>
        <v>0</v>
      </c>
      <c r="U296" s="42"/>
      <c r="V296" s="42"/>
      <c r="W296" s="42"/>
      <c r="X296" s="42"/>
      <c r="Y296" s="42"/>
      <c r="Z296" s="42"/>
      <c r="AA296" s="42"/>
      <c r="AB296" s="42"/>
      <c r="AC296" s="42"/>
      <c r="AD296" s="42"/>
      <c r="AE296" s="42"/>
      <c r="AR296" s="229" t="s">
        <v>231</v>
      </c>
      <c r="AT296" s="229" t="s">
        <v>226</v>
      </c>
      <c r="AU296" s="229" t="s">
        <v>224</v>
      </c>
      <c r="AY296" s="21" t="s">
        <v>223</v>
      </c>
      <c r="BE296" s="230">
        <f>IF(N296="základní",J296,0)</f>
        <v>0</v>
      </c>
      <c r="BF296" s="230">
        <f>IF(N296="snížená",J296,0)</f>
        <v>0</v>
      </c>
      <c r="BG296" s="230">
        <f>IF(N296="zákl. přenesená",J296,0)</f>
        <v>0</v>
      </c>
      <c r="BH296" s="230">
        <f>IF(N296="sníž. přenesená",J296,0)</f>
        <v>0</v>
      </c>
      <c r="BI296" s="230">
        <f>IF(N296="nulová",J296,0)</f>
        <v>0</v>
      </c>
      <c r="BJ296" s="21" t="s">
        <v>82</v>
      </c>
      <c r="BK296" s="230">
        <f>ROUND(I296*H296,2)</f>
        <v>0</v>
      </c>
      <c r="BL296" s="21" t="s">
        <v>231</v>
      </c>
      <c r="BM296" s="229" t="s">
        <v>492</v>
      </c>
    </row>
    <row r="297" s="13" customFormat="1">
      <c r="A297" s="13"/>
      <c r="B297" s="236"/>
      <c r="C297" s="237"/>
      <c r="D297" s="238" t="s">
        <v>235</v>
      </c>
      <c r="E297" s="239" t="s">
        <v>28</v>
      </c>
      <c r="F297" s="240" t="s">
        <v>242</v>
      </c>
      <c r="G297" s="237"/>
      <c r="H297" s="239" t="s">
        <v>28</v>
      </c>
      <c r="I297" s="241"/>
      <c r="J297" s="237"/>
      <c r="K297" s="237"/>
      <c r="L297" s="242"/>
      <c r="M297" s="243"/>
      <c r="N297" s="244"/>
      <c r="O297" s="244"/>
      <c r="P297" s="244"/>
      <c r="Q297" s="244"/>
      <c r="R297" s="244"/>
      <c r="S297" s="244"/>
      <c r="T297" s="24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6" t="s">
        <v>235</v>
      </c>
      <c r="AU297" s="246" t="s">
        <v>224</v>
      </c>
      <c r="AV297" s="13" t="s">
        <v>82</v>
      </c>
      <c r="AW297" s="13" t="s">
        <v>35</v>
      </c>
      <c r="AX297" s="13" t="s">
        <v>74</v>
      </c>
      <c r="AY297" s="246" t="s">
        <v>223</v>
      </c>
    </row>
    <row r="298" s="13" customFormat="1">
      <c r="A298" s="13"/>
      <c r="B298" s="236"/>
      <c r="C298" s="237"/>
      <c r="D298" s="238" t="s">
        <v>235</v>
      </c>
      <c r="E298" s="239" t="s">
        <v>28</v>
      </c>
      <c r="F298" s="240" t="s">
        <v>244</v>
      </c>
      <c r="G298" s="237"/>
      <c r="H298" s="239" t="s">
        <v>28</v>
      </c>
      <c r="I298" s="241"/>
      <c r="J298" s="237"/>
      <c r="K298" s="237"/>
      <c r="L298" s="242"/>
      <c r="M298" s="243"/>
      <c r="N298" s="244"/>
      <c r="O298" s="244"/>
      <c r="P298" s="244"/>
      <c r="Q298" s="244"/>
      <c r="R298" s="244"/>
      <c r="S298" s="244"/>
      <c r="T298" s="24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6" t="s">
        <v>235</v>
      </c>
      <c r="AU298" s="246" t="s">
        <v>224</v>
      </c>
      <c r="AV298" s="13" t="s">
        <v>82</v>
      </c>
      <c r="AW298" s="13" t="s">
        <v>35</v>
      </c>
      <c r="AX298" s="13" t="s">
        <v>74</v>
      </c>
      <c r="AY298" s="246" t="s">
        <v>223</v>
      </c>
    </row>
    <row r="299" s="14" customFormat="1">
      <c r="A299" s="14"/>
      <c r="B299" s="247"/>
      <c r="C299" s="248"/>
      <c r="D299" s="238" t="s">
        <v>235</v>
      </c>
      <c r="E299" s="249" t="s">
        <v>28</v>
      </c>
      <c r="F299" s="250" t="s">
        <v>82</v>
      </c>
      <c r="G299" s="248"/>
      <c r="H299" s="251">
        <v>1</v>
      </c>
      <c r="I299" s="252"/>
      <c r="J299" s="248"/>
      <c r="K299" s="248"/>
      <c r="L299" s="253"/>
      <c r="M299" s="254"/>
      <c r="N299" s="255"/>
      <c r="O299" s="255"/>
      <c r="P299" s="255"/>
      <c r="Q299" s="255"/>
      <c r="R299" s="255"/>
      <c r="S299" s="255"/>
      <c r="T299" s="256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7" t="s">
        <v>235</v>
      </c>
      <c r="AU299" s="257" t="s">
        <v>224</v>
      </c>
      <c r="AV299" s="14" t="s">
        <v>84</v>
      </c>
      <c r="AW299" s="14" t="s">
        <v>35</v>
      </c>
      <c r="AX299" s="14" t="s">
        <v>82</v>
      </c>
      <c r="AY299" s="257" t="s">
        <v>223</v>
      </c>
    </row>
    <row r="300" s="2" customFormat="1" ht="16.5" customHeight="1">
      <c r="A300" s="42"/>
      <c r="B300" s="43"/>
      <c r="C300" s="218" t="s">
        <v>493</v>
      </c>
      <c r="D300" s="218" t="s">
        <v>226</v>
      </c>
      <c r="E300" s="219" t="s">
        <v>494</v>
      </c>
      <c r="F300" s="220" t="s">
        <v>495</v>
      </c>
      <c r="G300" s="221" t="s">
        <v>383</v>
      </c>
      <c r="H300" s="222">
        <v>6</v>
      </c>
      <c r="I300" s="223"/>
      <c r="J300" s="224">
        <f>ROUND(I300*H300,2)</f>
        <v>0</v>
      </c>
      <c r="K300" s="220" t="s">
        <v>28</v>
      </c>
      <c r="L300" s="48"/>
      <c r="M300" s="225" t="s">
        <v>28</v>
      </c>
      <c r="N300" s="226" t="s">
        <v>45</v>
      </c>
      <c r="O300" s="88"/>
      <c r="P300" s="227">
        <f>O300*H300</f>
        <v>0</v>
      </c>
      <c r="Q300" s="227">
        <v>0.01472</v>
      </c>
      <c r="R300" s="227">
        <f>Q300*H300</f>
        <v>0.08832000000000001</v>
      </c>
      <c r="S300" s="227">
        <v>0</v>
      </c>
      <c r="T300" s="228">
        <f>S300*H300</f>
        <v>0</v>
      </c>
      <c r="U300" s="42"/>
      <c r="V300" s="42"/>
      <c r="W300" s="42"/>
      <c r="X300" s="42"/>
      <c r="Y300" s="42"/>
      <c r="Z300" s="42"/>
      <c r="AA300" s="42"/>
      <c r="AB300" s="42"/>
      <c r="AC300" s="42"/>
      <c r="AD300" s="42"/>
      <c r="AE300" s="42"/>
      <c r="AR300" s="229" t="s">
        <v>231</v>
      </c>
      <c r="AT300" s="229" t="s">
        <v>226</v>
      </c>
      <c r="AU300" s="229" t="s">
        <v>224</v>
      </c>
      <c r="AY300" s="21" t="s">
        <v>223</v>
      </c>
      <c r="BE300" s="230">
        <f>IF(N300="základní",J300,0)</f>
        <v>0</v>
      </c>
      <c r="BF300" s="230">
        <f>IF(N300="snížená",J300,0)</f>
        <v>0</v>
      </c>
      <c r="BG300" s="230">
        <f>IF(N300="zákl. přenesená",J300,0)</f>
        <v>0</v>
      </c>
      <c r="BH300" s="230">
        <f>IF(N300="sníž. přenesená",J300,0)</f>
        <v>0</v>
      </c>
      <c r="BI300" s="230">
        <f>IF(N300="nulová",J300,0)</f>
        <v>0</v>
      </c>
      <c r="BJ300" s="21" t="s">
        <v>82</v>
      </c>
      <c r="BK300" s="230">
        <f>ROUND(I300*H300,2)</f>
        <v>0</v>
      </c>
      <c r="BL300" s="21" t="s">
        <v>231</v>
      </c>
      <c r="BM300" s="229" t="s">
        <v>496</v>
      </c>
    </row>
    <row r="301" s="13" customFormat="1">
      <c r="A301" s="13"/>
      <c r="B301" s="236"/>
      <c r="C301" s="237"/>
      <c r="D301" s="238" t="s">
        <v>235</v>
      </c>
      <c r="E301" s="239" t="s">
        <v>28</v>
      </c>
      <c r="F301" s="240" t="s">
        <v>497</v>
      </c>
      <c r="G301" s="237"/>
      <c r="H301" s="239" t="s">
        <v>28</v>
      </c>
      <c r="I301" s="241"/>
      <c r="J301" s="237"/>
      <c r="K301" s="237"/>
      <c r="L301" s="242"/>
      <c r="M301" s="243"/>
      <c r="N301" s="244"/>
      <c r="O301" s="244"/>
      <c r="P301" s="244"/>
      <c r="Q301" s="244"/>
      <c r="R301" s="244"/>
      <c r="S301" s="244"/>
      <c r="T301" s="245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6" t="s">
        <v>235</v>
      </c>
      <c r="AU301" s="246" t="s">
        <v>224</v>
      </c>
      <c r="AV301" s="13" t="s">
        <v>82</v>
      </c>
      <c r="AW301" s="13" t="s">
        <v>35</v>
      </c>
      <c r="AX301" s="13" t="s">
        <v>74</v>
      </c>
      <c r="AY301" s="246" t="s">
        <v>223</v>
      </c>
    </row>
    <row r="302" s="14" customFormat="1">
      <c r="A302" s="14"/>
      <c r="B302" s="247"/>
      <c r="C302" s="248"/>
      <c r="D302" s="238" t="s">
        <v>235</v>
      </c>
      <c r="E302" s="249" t="s">
        <v>28</v>
      </c>
      <c r="F302" s="250" t="s">
        <v>268</v>
      </c>
      <c r="G302" s="248"/>
      <c r="H302" s="251">
        <v>6</v>
      </c>
      <c r="I302" s="252"/>
      <c r="J302" s="248"/>
      <c r="K302" s="248"/>
      <c r="L302" s="253"/>
      <c r="M302" s="254"/>
      <c r="N302" s="255"/>
      <c r="O302" s="255"/>
      <c r="P302" s="255"/>
      <c r="Q302" s="255"/>
      <c r="R302" s="255"/>
      <c r="S302" s="255"/>
      <c r="T302" s="256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7" t="s">
        <v>235</v>
      </c>
      <c r="AU302" s="257" t="s">
        <v>224</v>
      </c>
      <c r="AV302" s="14" t="s">
        <v>84</v>
      </c>
      <c r="AW302" s="14" t="s">
        <v>35</v>
      </c>
      <c r="AX302" s="14" t="s">
        <v>82</v>
      </c>
      <c r="AY302" s="257" t="s">
        <v>223</v>
      </c>
    </row>
    <row r="303" s="2" customFormat="1" ht="16.5" customHeight="1">
      <c r="A303" s="42"/>
      <c r="B303" s="43"/>
      <c r="C303" s="218" t="s">
        <v>498</v>
      </c>
      <c r="D303" s="218" t="s">
        <v>226</v>
      </c>
      <c r="E303" s="219" t="s">
        <v>499</v>
      </c>
      <c r="F303" s="220" t="s">
        <v>500</v>
      </c>
      <c r="G303" s="221" t="s">
        <v>501</v>
      </c>
      <c r="H303" s="222">
        <v>1</v>
      </c>
      <c r="I303" s="223"/>
      <c r="J303" s="224">
        <f>ROUND(I303*H303,2)</f>
        <v>0</v>
      </c>
      <c r="K303" s="220" t="s">
        <v>28</v>
      </c>
      <c r="L303" s="48"/>
      <c r="M303" s="225" t="s">
        <v>28</v>
      </c>
      <c r="N303" s="226" t="s">
        <v>45</v>
      </c>
      <c r="O303" s="88"/>
      <c r="P303" s="227">
        <f>O303*H303</f>
        <v>0</v>
      </c>
      <c r="Q303" s="227">
        <v>0</v>
      </c>
      <c r="R303" s="227">
        <f>Q303*H303</f>
        <v>0</v>
      </c>
      <c r="S303" s="227">
        <v>0</v>
      </c>
      <c r="T303" s="228">
        <f>S303*H303</f>
        <v>0</v>
      </c>
      <c r="U303" s="42"/>
      <c r="V303" s="42"/>
      <c r="W303" s="42"/>
      <c r="X303" s="42"/>
      <c r="Y303" s="42"/>
      <c r="Z303" s="42"/>
      <c r="AA303" s="42"/>
      <c r="AB303" s="42"/>
      <c r="AC303" s="42"/>
      <c r="AD303" s="42"/>
      <c r="AE303" s="42"/>
      <c r="AR303" s="229" t="s">
        <v>231</v>
      </c>
      <c r="AT303" s="229" t="s">
        <v>226</v>
      </c>
      <c r="AU303" s="229" t="s">
        <v>224</v>
      </c>
      <c r="AY303" s="21" t="s">
        <v>223</v>
      </c>
      <c r="BE303" s="230">
        <f>IF(N303="základní",J303,0)</f>
        <v>0</v>
      </c>
      <c r="BF303" s="230">
        <f>IF(N303="snížená",J303,0)</f>
        <v>0</v>
      </c>
      <c r="BG303" s="230">
        <f>IF(N303="zákl. přenesená",J303,0)</f>
        <v>0</v>
      </c>
      <c r="BH303" s="230">
        <f>IF(N303="sníž. přenesená",J303,0)</f>
        <v>0</v>
      </c>
      <c r="BI303" s="230">
        <f>IF(N303="nulová",J303,0)</f>
        <v>0</v>
      </c>
      <c r="BJ303" s="21" t="s">
        <v>82</v>
      </c>
      <c r="BK303" s="230">
        <f>ROUND(I303*H303,2)</f>
        <v>0</v>
      </c>
      <c r="BL303" s="21" t="s">
        <v>231</v>
      </c>
      <c r="BM303" s="229" t="s">
        <v>502</v>
      </c>
    </row>
    <row r="304" s="13" customFormat="1">
      <c r="A304" s="13"/>
      <c r="B304" s="236"/>
      <c r="C304" s="237"/>
      <c r="D304" s="238" t="s">
        <v>235</v>
      </c>
      <c r="E304" s="239" t="s">
        <v>28</v>
      </c>
      <c r="F304" s="240" t="s">
        <v>497</v>
      </c>
      <c r="G304" s="237"/>
      <c r="H304" s="239" t="s">
        <v>28</v>
      </c>
      <c r="I304" s="241"/>
      <c r="J304" s="237"/>
      <c r="K304" s="237"/>
      <c r="L304" s="242"/>
      <c r="M304" s="243"/>
      <c r="N304" s="244"/>
      <c r="O304" s="244"/>
      <c r="P304" s="244"/>
      <c r="Q304" s="244"/>
      <c r="R304" s="244"/>
      <c r="S304" s="244"/>
      <c r="T304" s="245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6" t="s">
        <v>235</v>
      </c>
      <c r="AU304" s="246" t="s">
        <v>224</v>
      </c>
      <c r="AV304" s="13" t="s">
        <v>82</v>
      </c>
      <c r="AW304" s="13" t="s">
        <v>35</v>
      </c>
      <c r="AX304" s="13" t="s">
        <v>74</v>
      </c>
      <c r="AY304" s="246" t="s">
        <v>223</v>
      </c>
    </row>
    <row r="305" s="14" customFormat="1">
      <c r="A305" s="14"/>
      <c r="B305" s="247"/>
      <c r="C305" s="248"/>
      <c r="D305" s="238" t="s">
        <v>235</v>
      </c>
      <c r="E305" s="249" t="s">
        <v>28</v>
      </c>
      <c r="F305" s="250" t="s">
        <v>82</v>
      </c>
      <c r="G305" s="248"/>
      <c r="H305" s="251">
        <v>1</v>
      </c>
      <c r="I305" s="252"/>
      <c r="J305" s="248"/>
      <c r="K305" s="248"/>
      <c r="L305" s="253"/>
      <c r="M305" s="254"/>
      <c r="N305" s="255"/>
      <c r="O305" s="255"/>
      <c r="P305" s="255"/>
      <c r="Q305" s="255"/>
      <c r="R305" s="255"/>
      <c r="S305" s="255"/>
      <c r="T305" s="256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7" t="s">
        <v>235</v>
      </c>
      <c r="AU305" s="257" t="s">
        <v>224</v>
      </c>
      <c r="AV305" s="14" t="s">
        <v>84</v>
      </c>
      <c r="AW305" s="14" t="s">
        <v>35</v>
      </c>
      <c r="AX305" s="14" t="s">
        <v>82</v>
      </c>
      <c r="AY305" s="257" t="s">
        <v>223</v>
      </c>
    </row>
    <row r="306" s="2" customFormat="1" ht="16.5" customHeight="1">
      <c r="A306" s="42"/>
      <c r="B306" s="43"/>
      <c r="C306" s="218" t="s">
        <v>503</v>
      </c>
      <c r="D306" s="218" t="s">
        <v>226</v>
      </c>
      <c r="E306" s="219" t="s">
        <v>504</v>
      </c>
      <c r="F306" s="220" t="s">
        <v>505</v>
      </c>
      <c r="G306" s="221" t="s">
        <v>383</v>
      </c>
      <c r="H306" s="222">
        <v>9</v>
      </c>
      <c r="I306" s="223"/>
      <c r="J306" s="224">
        <f>ROUND(I306*H306,2)</f>
        <v>0</v>
      </c>
      <c r="K306" s="220" t="s">
        <v>28</v>
      </c>
      <c r="L306" s="48"/>
      <c r="M306" s="225" t="s">
        <v>28</v>
      </c>
      <c r="N306" s="226" t="s">
        <v>45</v>
      </c>
      <c r="O306" s="88"/>
      <c r="P306" s="227">
        <f>O306*H306</f>
        <v>0</v>
      </c>
      <c r="Q306" s="227">
        <v>0.01472</v>
      </c>
      <c r="R306" s="227">
        <f>Q306*H306</f>
        <v>0.13248000000000001</v>
      </c>
      <c r="S306" s="227">
        <v>0</v>
      </c>
      <c r="T306" s="228">
        <f>S306*H306</f>
        <v>0</v>
      </c>
      <c r="U306" s="42"/>
      <c r="V306" s="42"/>
      <c r="W306" s="42"/>
      <c r="X306" s="42"/>
      <c r="Y306" s="42"/>
      <c r="Z306" s="42"/>
      <c r="AA306" s="42"/>
      <c r="AB306" s="42"/>
      <c r="AC306" s="42"/>
      <c r="AD306" s="42"/>
      <c r="AE306" s="42"/>
      <c r="AR306" s="229" t="s">
        <v>231</v>
      </c>
      <c r="AT306" s="229" t="s">
        <v>226</v>
      </c>
      <c r="AU306" s="229" t="s">
        <v>224</v>
      </c>
      <c r="AY306" s="21" t="s">
        <v>223</v>
      </c>
      <c r="BE306" s="230">
        <f>IF(N306="základní",J306,0)</f>
        <v>0</v>
      </c>
      <c r="BF306" s="230">
        <f>IF(N306="snížená",J306,0)</f>
        <v>0</v>
      </c>
      <c r="BG306" s="230">
        <f>IF(N306="zákl. přenesená",J306,0)</f>
        <v>0</v>
      </c>
      <c r="BH306" s="230">
        <f>IF(N306="sníž. přenesená",J306,0)</f>
        <v>0</v>
      </c>
      <c r="BI306" s="230">
        <f>IF(N306="nulová",J306,0)</f>
        <v>0</v>
      </c>
      <c r="BJ306" s="21" t="s">
        <v>82</v>
      </c>
      <c r="BK306" s="230">
        <f>ROUND(I306*H306,2)</f>
        <v>0</v>
      </c>
      <c r="BL306" s="21" t="s">
        <v>231</v>
      </c>
      <c r="BM306" s="229" t="s">
        <v>506</v>
      </c>
    </row>
    <row r="307" s="13" customFormat="1">
      <c r="A307" s="13"/>
      <c r="B307" s="236"/>
      <c r="C307" s="237"/>
      <c r="D307" s="238" t="s">
        <v>235</v>
      </c>
      <c r="E307" s="239" t="s">
        <v>28</v>
      </c>
      <c r="F307" s="240" t="s">
        <v>497</v>
      </c>
      <c r="G307" s="237"/>
      <c r="H307" s="239" t="s">
        <v>28</v>
      </c>
      <c r="I307" s="241"/>
      <c r="J307" s="237"/>
      <c r="K307" s="237"/>
      <c r="L307" s="242"/>
      <c r="M307" s="243"/>
      <c r="N307" s="244"/>
      <c r="O307" s="244"/>
      <c r="P307" s="244"/>
      <c r="Q307" s="244"/>
      <c r="R307" s="244"/>
      <c r="S307" s="244"/>
      <c r="T307" s="24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6" t="s">
        <v>235</v>
      </c>
      <c r="AU307" s="246" t="s">
        <v>224</v>
      </c>
      <c r="AV307" s="13" t="s">
        <v>82</v>
      </c>
      <c r="AW307" s="13" t="s">
        <v>35</v>
      </c>
      <c r="AX307" s="13" t="s">
        <v>74</v>
      </c>
      <c r="AY307" s="246" t="s">
        <v>223</v>
      </c>
    </row>
    <row r="308" s="14" customFormat="1">
      <c r="A308" s="14"/>
      <c r="B308" s="247"/>
      <c r="C308" s="248"/>
      <c r="D308" s="238" t="s">
        <v>235</v>
      </c>
      <c r="E308" s="249" t="s">
        <v>28</v>
      </c>
      <c r="F308" s="250" t="s">
        <v>287</v>
      </c>
      <c r="G308" s="248"/>
      <c r="H308" s="251">
        <v>9</v>
      </c>
      <c r="I308" s="252"/>
      <c r="J308" s="248"/>
      <c r="K308" s="248"/>
      <c r="L308" s="253"/>
      <c r="M308" s="254"/>
      <c r="N308" s="255"/>
      <c r="O308" s="255"/>
      <c r="P308" s="255"/>
      <c r="Q308" s="255"/>
      <c r="R308" s="255"/>
      <c r="S308" s="255"/>
      <c r="T308" s="256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7" t="s">
        <v>235</v>
      </c>
      <c r="AU308" s="257" t="s">
        <v>224</v>
      </c>
      <c r="AV308" s="14" t="s">
        <v>84</v>
      </c>
      <c r="AW308" s="14" t="s">
        <v>35</v>
      </c>
      <c r="AX308" s="14" t="s">
        <v>82</v>
      </c>
      <c r="AY308" s="257" t="s">
        <v>223</v>
      </c>
    </row>
    <row r="309" s="12" customFormat="1" ht="22.8" customHeight="1">
      <c r="A309" s="12"/>
      <c r="B309" s="202"/>
      <c r="C309" s="203"/>
      <c r="D309" s="204" t="s">
        <v>73</v>
      </c>
      <c r="E309" s="216" t="s">
        <v>507</v>
      </c>
      <c r="F309" s="216" t="s">
        <v>508</v>
      </c>
      <c r="G309" s="203"/>
      <c r="H309" s="203"/>
      <c r="I309" s="206"/>
      <c r="J309" s="217">
        <f>BK309</f>
        <v>0</v>
      </c>
      <c r="K309" s="203"/>
      <c r="L309" s="208"/>
      <c r="M309" s="209"/>
      <c r="N309" s="210"/>
      <c r="O309" s="210"/>
      <c r="P309" s="211">
        <f>SUM(P310:P452)</f>
        <v>0</v>
      </c>
      <c r="Q309" s="210"/>
      <c r="R309" s="211">
        <f>SUM(R310:R452)</f>
        <v>0</v>
      </c>
      <c r="S309" s="210"/>
      <c r="T309" s="212">
        <f>SUM(T310:T452)</f>
        <v>82.735877000000002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13" t="s">
        <v>82</v>
      </c>
      <c r="AT309" s="214" t="s">
        <v>73</v>
      </c>
      <c r="AU309" s="214" t="s">
        <v>82</v>
      </c>
      <c r="AY309" s="213" t="s">
        <v>223</v>
      </c>
      <c r="BK309" s="215">
        <f>SUM(BK310:BK452)</f>
        <v>0</v>
      </c>
    </row>
    <row r="310" s="2" customFormat="1" ht="16.5" customHeight="1">
      <c r="A310" s="42"/>
      <c r="B310" s="43"/>
      <c r="C310" s="218" t="s">
        <v>509</v>
      </c>
      <c r="D310" s="218" t="s">
        <v>226</v>
      </c>
      <c r="E310" s="219" t="s">
        <v>510</v>
      </c>
      <c r="F310" s="220" t="s">
        <v>511</v>
      </c>
      <c r="G310" s="221" t="s">
        <v>229</v>
      </c>
      <c r="H310" s="222">
        <v>36.215000000000003</v>
      </c>
      <c r="I310" s="223"/>
      <c r="J310" s="224">
        <f>ROUND(I310*H310,2)</f>
        <v>0</v>
      </c>
      <c r="K310" s="220" t="s">
        <v>230</v>
      </c>
      <c r="L310" s="48"/>
      <c r="M310" s="225" t="s">
        <v>28</v>
      </c>
      <c r="N310" s="226" t="s">
        <v>45</v>
      </c>
      <c r="O310" s="88"/>
      <c r="P310" s="227">
        <f>O310*H310</f>
        <v>0</v>
      </c>
      <c r="Q310" s="227">
        <v>0</v>
      </c>
      <c r="R310" s="227">
        <f>Q310*H310</f>
        <v>0</v>
      </c>
      <c r="S310" s="227">
        <v>0.14000000000000001</v>
      </c>
      <c r="T310" s="228">
        <f>S310*H310</f>
        <v>5.0701000000000009</v>
      </c>
      <c r="U310" s="42"/>
      <c r="V310" s="42"/>
      <c r="W310" s="42"/>
      <c r="X310" s="42"/>
      <c r="Y310" s="42"/>
      <c r="Z310" s="42"/>
      <c r="AA310" s="42"/>
      <c r="AB310" s="42"/>
      <c r="AC310" s="42"/>
      <c r="AD310" s="42"/>
      <c r="AE310" s="42"/>
      <c r="AR310" s="229" t="s">
        <v>231</v>
      </c>
      <c r="AT310" s="229" t="s">
        <v>226</v>
      </c>
      <c r="AU310" s="229" t="s">
        <v>84</v>
      </c>
      <c r="AY310" s="21" t="s">
        <v>223</v>
      </c>
      <c r="BE310" s="230">
        <f>IF(N310="základní",J310,0)</f>
        <v>0</v>
      </c>
      <c r="BF310" s="230">
        <f>IF(N310="snížená",J310,0)</f>
        <v>0</v>
      </c>
      <c r="BG310" s="230">
        <f>IF(N310="zákl. přenesená",J310,0)</f>
        <v>0</v>
      </c>
      <c r="BH310" s="230">
        <f>IF(N310="sníž. přenesená",J310,0)</f>
        <v>0</v>
      </c>
      <c r="BI310" s="230">
        <f>IF(N310="nulová",J310,0)</f>
        <v>0</v>
      </c>
      <c r="BJ310" s="21" t="s">
        <v>82</v>
      </c>
      <c r="BK310" s="230">
        <f>ROUND(I310*H310,2)</f>
        <v>0</v>
      </c>
      <c r="BL310" s="21" t="s">
        <v>231</v>
      </c>
      <c r="BM310" s="229" t="s">
        <v>512</v>
      </c>
    </row>
    <row r="311" s="2" customFormat="1">
      <c r="A311" s="42"/>
      <c r="B311" s="43"/>
      <c r="C311" s="44"/>
      <c r="D311" s="231" t="s">
        <v>233</v>
      </c>
      <c r="E311" s="44"/>
      <c r="F311" s="232" t="s">
        <v>513</v>
      </c>
      <c r="G311" s="44"/>
      <c r="H311" s="44"/>
      <c r="I311" s="233"/>
      <c r="J311" s="44"/>
      <c r="K311" s="44"/>
      <c r="L311" s="48"/>
      <c r="M311" s="234"/>
      <c r="N311" s="235"/>
      <c r="O311" s="88"/>
      <c r="P311" s="88"/>
      <c r="Q311" s="88"/>
      <c r="R311" s="88"/>
      <c r="S311" s="88"/>
      <c r="T311" s="89"/>
      <c r="U311" s="42"/>
      <c r="V311" s="42"/>
      <c r="W311" s="42"/>
      <c r="X311" s="42"/>
      <c r="Y311" s="42"/>
      <c r="Z311" s="42"/>
      <c r="AA311" s="42"/>
      <c r="AB311" s="42"/>
      <c r="AC311" s="42"/>
      <c r="AD311" s="42"/>
      <c r="AE311" s="42"/>
      <c r="AT311" s="21" t="s">
        <v>233</v>
      </c>
      <c r="AU311" s="21" t="s">
        <v>84</v>
      </c>
    </row>
    <row r="312" s="13" customFormat="1">
      <c r="A312" s="13"/>
      <c r="B312" s="236"/>
      <c r="C312" s="237"/>
      <c r="D312" s="238" t="s">
        <v>235</v>
      </c>
      <c r="E312" s="239" t="s">
        <v>28</v>
      </c>
      <c r="F312" s="240" t="s">
        <v>242</v>
      </c>
      <c r="G312" s="237"/>
      <c r="H312" s="239" t="s">
        <v>28</v>
      </c>
      <c r="I312" s="241"/>
      <c r="J312" s="237"/>
      <c r="K312" s="237"/>
      <c r="L312" s="242"/>
      <c r="M312" s="243"/>
      <c r="N312" s="244"/>
      <c r="O312" s="244"/>
      <c r="P312" s="244"/>
      <c r="Q312" s="244"/>
      <c r="R312" s="244"/>
      <c r="S312" s="244"/>
      <c r="T312" s="24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6" t="s">
        <v>235</v>
      </c>
      <c r="AU312" s="246" t="s">
        <v>84</v>
      </c>
      <c r="AV312" s="13" t="s">
        <v>82</v>
      </c>
      <c r="AW312" s="13" t="s">
        <v>35</v>
      </c>
      <c r="AX312" s="13" t="s">
        <v>74</v>
      </c>
      <c r="AY312" s="246" t="s">
        <v>223</v>
      </c>
    </row>
    <row r="313" s="14" customFormat="1">
      <c r="A313" s="14"/>
      <c r="B313" s="247"/>
      <c r="C313" s="248"/>
      <c r="D313" s="238" t="s">
        <v>235</v>
      </c>
      <c r="E313" s="249" t="s">
        <v>28</v>
      </c>
      <c r="F313" s="250" t="s">
        <v>514</v>
      </c>
      <c r="G313" s="248"/>
      <c r="H313" s="251">
        <v>17.010000000000002</v>
      </c>
      <c r="I313" s="252"/>
      <c r="J313" s="248"/>
      <c r="K313" s="248"/>
      <c r="L313" s="253"/>
      <c r="M313" s="254"/>
      <c r="N313" s="255"/>
      <c r="O313" s="255"/>
      <c r="P313" s="255"/>
      <c r="Q313" s="255"/>
      <c r="R313" s="255"/>
      <c r="S313" s="255"/>
      <c r="T313" s="256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7" t="s">
        <v>235</v>
      </c>
      <c r="AU313" s="257" t="s">
        <v>84</v>
      </c>
      <c r="AV313" s="14" t="s">
        <v>84</v>
      </c>
      <c r="AW313" s="14" t="s">
        <v>35</v>
      </c>
      <c r="AX313" s="14" t="s">
        <v>74</v>
      </c>
      <c r="AY313" s="257" t="s">
        <v>223</v>
      </c>
    </row>
    <row r="314" s="13" customFormat="1">
      <c r="A314" s="13"/>
      <c r="B314" s="236"/>
      <c r="C314" s="237"/>
      <c r="D314" s="238" t="s">
        <v>235</v>
      </c>
      <c r="E314" s="239" t="s">
        <v>28</v>
      </c>
      <c r="F314" s="240" t="s">
        <v>244</v>
      </c>
      <c r="G314" s="237"/>
      <c r="H314" s="239" t="s">
        <v>28</v>
      </c>
      <c r="I314" s="241"/>
      <c r="J314" s="237"/>
      <c r="K314" s="237"/>
      <c r="L314" s="242"/>
      <c r="M314" s="243"/>
      <c r="N314" s="244"/>
      <c r="O314" s="244"/>
      <c r="P314" s="244"/>
      <c r="Q314" s="244"/>
      <c r="R314" s="244"/>
      <c r="S314" s="244"/>
      <c r="T314" s="245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6" t="s">
        <v>235</v>
      </c>
      <c r="AU314" s="246" t="s">
        <v>84</v>
      </c>
      <c r="AV314" s="13" t="s">
        <v>82</v>
      </c>
      <c r="AW314" s="13" t="s">
        <v>35</v>
      </c>
      <c r="AX314" s="13" t="s">
        <v>74</v>
      </c>
      <c r="AY314" s="246" t="s">
        <v>223</v>
      </c>
    </row>
    <row r="315" s="14" customFormat="1">
      <c r="A315" s="14"/>
      <c r="B315" s="247"/>
      <c r="C315" s="248"/>
      <c r="D315" s="238" t="s">
        <v>235</v>
      </c>
      <c r="E315" s="249" t="s">
        <v>28</v>
      </c>
      <c r="F315" s="250" t="s">
        <v>515</v>
      </c>
      <c r="G315" s="248"/>
      <c r="H315" s="251">
        <v>19.204999999999998</v>
      </c>
      <c r="I315" s="252"/>
      <c r="J315" s="248"/>
      <c r="K315" s="248"/>
      <c r="L315" s="253"/>
      <c r="M315" s="254"/>
      <c r="N315" s="255"/>
      <c r="O315" s="255"/>
      <c r="P315" s="255"/>
      <c r="Q315" s="255"/>
      <c r="R315" s="255"/>
      <c r="S315" s="255"/>
      <c r="T315" s="256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7" t="s">
        <v>235</v>
      </c>
      <c r="AU315" s="257" t="s">
        <v>84</v>
      </c>
      <c r="AV315" s="14" t="s">
        <v>84</v>
      </c>
      <c r="AW315" s="14" t="s">
        <v>35</v>
      </c>
      <c r="AX315" s="14" t="s">
        <v>74</v>
      </c>
      <c r="AY315" s="257" t="s">
        <v>223</v>
      </c>
    </row>
    <row r="316" s="15" customFormat="1">
      <c r="A316" s="15"/>
      <c r="B316" s="258"/>
      <c r="C316" s="259"/>
      <c r="D316" s="238" t="s">
        <v>235</v>
      </c>
      <c r="E316" s="260" t="s">
        <v>28</v>
      </c>
      <c r="F316" s="261" t="s">
        <v>248</v>
      </c>
      <c r="G316" s="259"/>
      <c r="H316" s="262">
        <v>36.215000000000003</v>
      </c>
      <c r="I316" s="263"/>
      <c r="J316" s="259"/>
      <c r="K316" s="259"/>
      <c r="L316" s="264"/>
      <c r="M316" s="265"/>
      <c r="N316" s="266"/>
      <c r="O316" s="266"/>
      <c r="P316" s="266"/>
      <c r="Q316" s="266"/>
      <c r="R316" s="266"/>
      <c r="S316" s="266"/>
      <c r="T316" s="267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68" t="s">
        <v>235</v>
      </c>
      <c r="AU316" s="268" t="s">
        <v>84</v>
      </c>
      <c r="AV316" s="15" t="s">
        <v>231</v>
      </c>
      <c r="AW316" s="15" t="s">
        <v>35</v>
      </c>
      <c r="AX316" s="15" t="s">
        <v>82</v>
      </c>
      <c r="AY316" s="268" t="s">
        <v>223</v>
      </c>
    </row>
    <row r="317" s="2" customFormat="1" ht="16.5" customHeight="1">
      <c r="A317" s="42"/>
      <c r="B317" s="43"/>
      <c r="C317" s="218" t="s">
        <v>516</v>
      </c>
      <c r="D317" s="218" t="s">
        <v>226</v>
      </c>
      <c r="E317" s="219" t="s">
        <v>517</v>
      </c>
      <c r="F317" s="220" t="s">
        <v>518</v>
      </c>
      <c r="G317" s="221" t="s">
        <v>229</v>
      </c>
      <c r="H317" s="222">
        <v>4.9500000000000002</v>
      </c>
      <c r="I317" s="223"/>
      <c r="J317" s="224">
        <f>ROUND(I317*H317,2)</f>
        <v>0</v>
      </c>
      <c r="K317" s="220" t="s">
        <v>230</v>
      </c>
      <c r="L317" s="48"/>
      <c r="M317" s="225" t="s">
        <v>28</v>
      </c>
      <c r="N317" s="226" t="s">
        <v>45</v>
      </c>
      <c r="O317" s="88"/>
      <c r="P317" s="227">
        <f>O317*H317</f>
        <v>0</v>
      </c>
      <c r="Q317" s="227">
        <v>0</v>
      </c>
      <c r="R317" s="227">
        <f>Q317*H317</f>
        <v>0</v>
      </c>
      <c r="S317" s="227">
        <v>0.26100000000000001</v>
      </c>
      <c r="T317" s="228">
        <f>S317*H317</f>
        <v>1.2919500000000002</v>
      </c>
      <c r="U317" s="42"/>
      <c r="V317" s="42"/>
      <c r="W317" s="42"/>
      <c r="X317" s="42"/>
      <c r="Y317" s="42"/>
      <c r="Z317" s="42"/>
      <c r="AA317" s="42"/>
      <c r="AB317" s="42"/>
      <c r="AC317" s="42"/>
      <c r="AD317" s="42"/>
      <c r="AE317" s="42"/>
      <c r="AR317" s="229" t="s">
        <v>231</v>
      </c>
      <c r="AT317" s="229" t="s">
        <v>226</v>
      </c>
      <c r="AU317" s="229" t="s">
        <v>84</v>
      </c>
      <c r="AY317" s="21" t="s">
        <v>223</v>
      </c>
      <c r="BE317" s="230">
        <f>IF(N317="základní",J317,0)</f>
        <v>0</v>
      </c>
      <c r="BF317" s="230">
        <f>IF(N317="snížená",J317,0)</f>
        <v>0</v>
      </c>
      <c r="BG317" s="230">
        <f>IF(N317="zákl. přenesená",J317,0)</f>
        <v>0</v>
      </c>
      <c r="BH317" s="230">
        <f>IF(N317="sníž. přenesená",J317,0)</f>
        <v>0</v>
      </c>
      <c r="BI317" s="230">
        <f>IF(N317="nulová",J317,0)</f>
        <v>0</v>
      </c>
      <c r="BJ317" s="21" t="s">
        <v>82</v>
      </c>
      <c r="BK317" s="230">
        <f>ROUND(I317*H317,2)</f>
        <v>0</v>
      </c>
      <c r="BL317" s="21" t="s">
        <v>231</v>
      </c>
      <c r="BM317" s="229" t="s">
        <v>519</v>
      </c>
    </row>
    <row r="318" s="2" customFormat="1">
      <c r="A318" s="42"/>
      <c r="B318" s="43"/>
      <c r="C318" s="44"/>
      <c r="D318" s="231" t="s">
        <v>233</v>
      </c>
      <c r="E318" s="44"/>
      <c r="F318" s="232" t="s">
        <v>520</v>
      </c>
      <c r="G318" s="44"/>
      <c r="H318" s="44"/>
      <c r="I318" s="233"/>
      <c r="J318" s="44"/>
      <c r="K318" s="44"/>
      <c r="L318" s="48"/>
      <c r="M318" s="234"/>
      <c r="N318" s="235"/>
      <c r="O318" s="88"/>
      <c r="P318" s="88"/>
      <c r="Q318" s="88"/>
      <c r="R318" s="88"/>
      <c r="S318" s="88"/>
      <c r="T318" s="89"/>
      <c r="U318" s="42"/>
      <c r="V318" s="42"/>
      <c r="W318" s="42"/>
      <c r="X318" s="42"/>
      <c r="Y318" s="42"/>
      <c r="Z318" s="42"/>
      <c r="AA318" s="42"/>
      <c r="AB318" s="42"/>
      <c r="AC318" s="42"/>
      <c r="AD318" s="42"/>
      <c r="AE318" s="42"/>
      <c r="AT318" s="21" t="s">
        <v>233</v>
      </c>
      <c r="AU318" s="21" t="s">
        <v>84</v>
      </c>
    </row>
    <row r="319" s="13" customFormat="1">
      <c r="A319" s="13"/>
      <c r="B319" s="236"/>
      <c r="C319" s="237"/>
      <c r="D319" s="238" t="s">
        <v>235</v>
      </c>
      <c r="E319" s="239" t="s">
        <v>28</v>
      </c>
      <c r="F319" s="240" t="s">
        <v>242</v>
      </c>
      <c r="G319" s="237"/>
      <c r="H319" s="239" t="s">
        <v>28</v>
      </c>
      <c r="I319" s="241"/>
      <c r="J319" s="237"/>
      <c r="K319" s="237"/>
      <c r="L319" s="242"/>
      <c r="M319" s="243"/>
      <c r="N319" s="244"/>
      <c r="O319" s="244"/>
      <c r="P319" s="244"/>
      <c r="Q319" s="244"/>
      <c r="R319" s="244"/>
      <c r="S319" s="244"/>
      <c r="T319" s="24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6" t="s">
        <v>235</v>
      </c>
      <c r="AU319" s="246" t="s">
        <v>84</v>
      </c>
      <c r="AV319" s="13" t="s">
        <v>82</v>
      </c>
      <c r="AW319" s="13" t="s">
        <v>35</v>
      </c>
      <c r="AX319" s="13" t="s">
        <v>74</v>
      </c>
      <c r="AY319" s="246" t="s">
        <v>223</v>
      </c>
    </row>
    <row r="320" s="14" customFormat="1">
      <c r="A320" s="14"/>
      <c r="B320" s="247"/>
      <c r="C320" s="248"/>
      <c r="D320" s="238" t="s">
        <v>235</v>
      </c>
      <c r="E320" s="249" t="s">
        <v>28</v>
      </c>
      <c r="F320" s="250" t="s">
        <v>521</v>
      </c>
      <c r="G320" s="248"/>
      <c r="H320" s="251">
        <v>4.9500000000000002</v>
      </c>
      <c r="I320" s="252"/>
      <c r="J320" s="248"/>
      <c r="K320" s="248"/>
      <c r="L320" s="253"/>
      <c r="M320" s="254"/>
      <c r="N320" s="255"/>
      <c r="O320" s="255"/>
      <c r="P320" s="255"/>
      <c r="Q320" s="255"/>
      <c r="R320" s="255"/>
      <c r="S320" s="255"/>
      <c r="T320" s="256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7" t="s">
        <v>235</v>
      </c>
      <c r="AU320" s="257" t="s">
        <v>84</v>
      </c>
      <c r="AV320" s="14" t="s">
        <v>84</v>
      </c>
      <c r="AW320" s="14" t="s">
        <v>35</v>
      </c>
      <c r="AX320" s="14" t="s">
        <v>82</v>
      </c>
      <c r="AY320" s="257" t="s">
        <v>223</v>
      </c>
    </row>
    <row r="321" s="2" customFormat="1" ht="16.5" customHeight="1">
      <c r="A321" s="42"/>
      <c r="B321" s="43"/>
      <c r="C321" s="218" t="s">
        <v>522</v>
      </c>
      <c r="D321" s="218" t="s">
        <v>226</v>
      </c>
      <c r="E321" s="219" t="s">
        <v>523</v>
      </c>
      <c r="F321" s="220" t="s">
        <v>524</v>
      </c>
      <c r="G321" s="221" t="s">
        <v>303</v>
      </c>
      <c r="H321" s="222">
        <v>2.6120000000000001</v>
      </c>
      <c r="I321" s="223"/>
      <c r="J321" s="224">
        <f>ROUND(I321*H321,2)</f>
        <v>0</v>
      </c>
      <c r="K321" s="220" t="s">
        <v>230</v>
      </c>
      <c r="L321" s="48"/>
      <c r="M321" s="225" t="s">
        <v>28</v>
      </c>
      <c r="N321" s="226" t="s">
        <v>45</v>
      </c>
      <c r="O321" s="88"/>
      <c r="P321" s="227">
        <f>O321*H321</f>
        <v>0</v>
      </c>
      <c r="Q321" s="227">
        <v>0</v>
      </c>
      <c r="R321" s="227">
        <f>Q321*H321</f>
        <v>0</v>
      </c>
      <c r="S321" s="227">
        <v>2.2000000000000002</v>
      </c>
      <c r="T321" s="228">
        <f>S321*H321</f>
        <v>5.7464000000000004</v>
      </c>
      <c r="U321" s="42"/>
      <c r="V321" s="42"/>
      <c r="W321" s="42"/>
      <c r="X321" s="42"/>
      <c r="Y321" s="42"/>
      <c r="Z321" s="42"/>
      <c r="AA321" s="42"/>
      <c r="AB321" s="42"/>
      <c r="AC321" s="42"/>
      <c r="AD321" s="42"/>
      <c r="AE321" s="42"/>
      <c r="AR321" s="229" t="s">
        <v>231</v>
      </c>
      <c r="AT321" s="229" t="s">
        <v>226</v>
      </c>
      <c r="AU321" s="229" t="s">
        <v>84</v>
      </c>
      <c r="AY321" s="21" t="s">
        <v>223</v>
      </c>
      <c r="BE321" s="230">
        <f>IF(N321="základní",J321,0)</f>
        <v>0</v>
      </c>
      <c r="BF321" s="230">
        <f>IF(N321="snížená",J321,0)</f>
        <v>0</v>
      </c>
      <c r="BG321" s="230">
        <f>IF(N321="zákl. přenesená",J321,0)</f>
        <v>0</v>
      </c>
      <c r="BH321" s="230">
        <f>IF(N321="sníž. přenesená",J321,0)</f>
        <v>0</v>
      </c>
      <c r="BI321" s="230">
        <f>IF(N321="nulová",J321,0)</f>
        <v>0</v>
      </c>
      <c r="BJ321" s="21" t="s">
        <v>82</v>
      </c>
      <c r="BK321" s="230">
        <f>ROUND(I321*H321,2)</f>
        <v>0</v>
      </c>
      <c r="BL321" s="21" t="s">
        <v>231</v>
      </c>
      <c r="BM321" s="229" t="s">
        <v>525</v>
      </c>
    </row>
    <row r="322" s="2" customFormat="1">
      <c r="A322" s="42"/>
      <c r="B322" s="43"/>
      <c r="C322" s="44"/>
      <c r="D322" s="231" t="s">
        <v>233</v>
      </c>
      <c r="E322" s="44"/>
      <c r="F322" s="232" t="s">
        <v>526</v>
      </c>
      <c r="G322" s="44"/>
      <c r="H322" s="44"/>
      <c r="I322" s="233"/>
      <c r="J322" s="44"/>
      <c r="K322" s="44"/>
      <c r="L322" s="48"/>
      <c r="M322" s="234"/>
      <c r="N322" s="235"/>
      <c r="O322" s="88"/>
      <c r="P322" s="88"/>
      <c r="Q322" s="88"/>
      <c r="R322" s="88"/>
      <c r="S322" s="88"/>
      <c r="T322" s="89"/>
      <c r="U322" s="42"/>
      <c r="V322" s="42"/>
      <c r="W322" s="42"/>
      <c r="X322" s="42"/>
      <c r="Y322" s="42"/>
      <c r="Z322" s="42"/>
      <c r="AA322" s="42"/>
      <c r="AB322" s="42"/>
      <c r="AC322" s="42"/>
      <c r="AD322" s="42"/>
      <c r="AE322" s="42"/>
      <c r="AT322" s="21" t="s">
        <v>233</v>
      </c>
      <c r="AU322" s="21" t="s">
        <v>84</v>
      </c>
    </row>
    <row r="323" s="14" customFormat="1">
      <c r="A323" s="14"/>
      <c r="B323" s="247"/>
      <c r="C323" s="248"/>
      <c r="D323" s="238" t="s">
        <v>235</v>
      </c>
      <c r="E323" s="249" t="s">
        <v>28</v>
      </c>
      <c r="F323" s="250" t="s">
        <v>527</v>
      </c>
      <c r="G323" s="248"/>
      <c r="H323" s="251">
        <v>2.0009999999999999</v>
      </c>
      <c r="I323" s="252"/>
      <c r="J323" s="248"/>
      <c r="K323" s="248"/>
      <c r="L323" s="253"/>
      <c r="M323" s="254"/>
      <c r="N323" s="255"/>
      <c r="O323" s="255"/>
      <c r="P323" s="255"/>
      <c r="Q323" s="255"/>
      <c r="R323" s="255"/>
      <c r="S323" s="255"/>
      <c r="T323" s="256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7" t="s">
        <v>235</v>
      </c>
      <c r="AU323" s="257" t="s">
        <v>84</v>
      </c>
      <c r="AV323" s="14" t="s">
        <v>84</v>
      </c>
      <c r="AW323" s="14" t="s">
        <v>35</v>
      </c>
      <c r="AX323" s="14" t="s">
        <v>74</v>
      </c>
      <c r="AY323" s="257" t="s">
        <v>223</v>
      </c>
    </row>
    <row r="324" s="14" customFormat="1">
      <c r="A324" s="14"/>
      <c r="B324" s="247"/>
      <c r="C324" s="248"/>
      <c r="D324" s="238" t="s">
        <v>235</v>
      </c>
      <c r="E324" s="249" t="s">
        <v>28</v>
      </c>
      <c r="F324" s="250" t="s">
        <v>528</v>
      </c>
      <c r="G324" s="248"/>
      <c r="H324" s="251">
        <v>0.61099999999999999</v>
      </c>
      <c r="I324" s="252"/>
      <c r="J324" s="248"/>
      <c r="K324" s="248"/>
      <c r="L324" s="253"/>
      <c r="M324" s="254"/>
      <c r="N324" s="255"/>
      <c r="O324" s="255"/>
      <c r="P324" s="255"/>
      <c r="Q324" s="255"/>
      <c r="R324" s="255"/>
      <c r="S324" s="255"/>
      <c r="T324" s="256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7" t="s">
        <v>235</v>
      </c>
      <c r="AU324" s="257" t="s">
        <v>84</v>
      </c>
      <c r="AV324" s="14" t="s">
        <v>84</v>
      </c>
      <c r="AW324" s="14" t="s">
        <v>35</v>
      </c>
      <c r="AX324" s="14" t="s">
        <v>74</v>
      </c>
      <c r="AY324" s="257" t="s">
        <v>223</v>
      </c>
    </row>
    <row r="325" s="15" customFormat="1">
      <c r="A325" s="15"/>
      <c r="B325" s="258"/>
      <c r="C325" s="259"/>
      <c r="D325" s="238" t="s">
        <v>235</v>
      </c>
      <c r="E325" s="260" t="s">
        <v>28</v>
      </c>
      <c r="F325" s="261" t="s">
        <v>248</v>
      </c>
      <c r="G325" s="259"/>
      <c r="H325" s="262">
        <v>2.6120000000000001</v>
      </c>
      <c r="I325" s="263"/>
      <c r="J325" s="259"/>
      <c r="K325" s="259"/>
      <c r="L325" s="264"/>
      <c r="M325" s="265"/>
      <c r="N325" s="266"/>
      <c r="O325" s="266"/>
      <c r="P325" s="266"/>
      <c r="Q325" s="266"/>
      <c r="R325" s="266"/>
      <c r="S325" s="266"/>
      <c r="T325" s="267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68" t="s">
        <v>235</v>
      </c>
      <c r="AU325" s="268" t="s">
        <v>84</v>
      </c>
      <c r="AV325" s="15" t="s">
        <v>231</v>
      </c>
      <c r="AW325" s="15" t="s">
        <v>35</v>
      </c>
      <c r="AX325" s="15" t="s">
        <v>82</v>
      </c>
      <c r="AY325" s="268" t="s">
        <v>223</v>
      </c>
    </row>
    <row r="326" s="2" customFormat="1" ht="16.5" customHeight="1">
      <c r="A326" s="42"/>
      <c r="B326" s="43"/>
      <c r="C326" s="218" t="s">
        <v>529</v>
      </c>
      <c r="D326" s="218" t="s">
        <v>226</v>
      </c>
      <c r="E326" s="219" t="s">
        <v>530</v>
      </c>
      <c r="F326" s="220" t="s">
        <v>531</v>
      </c>
      <c r="G326" s="221" t="s">
        <v>303</v>
      </c>
      <c r="H326" s="222">
        <v>3.0539999999999998</v>
      </c>
      <c r="I326" s="223"/>
      <c r="J326" s="224">
        <f>ROUND(I326*H326,2)</f>
        <v>0</v>
      </c>
      <c r="K326" s="220" t="s">
        <v>230</v>
      </c>
      <c r="L326" s="48"/>
      <c r="M326" s="225" t="s">
        <v>28</v>
      </c>
      <c r="N326" s="226" t="s">
        <v>45</v>
      </c>
      <c r="O326" s="88"/>
      <c r="P326" s="227">
        <f>O326*H326</f>
        <v>0</v>
      </c>
      <c r="Q326" s="227">
        <v>0</v>
      </c>
      <c r="R326" s="227">
        <f>Q326*H326</f>
        <v>0</v>
      </c>
      <c r="S326" s="227">
        <v>2.2000000000000002</v>
      </c>
      <c r="T326" s="228">
        <f>S326*H326</f>
        <v>6.7187999999999999</v>
      </c>
      <c r="U326" s="42"/>
      <c r="V326" s="42"/>
      <c r="W326" s="42"/>
      <c r="X326" s="42"/>
      <c r="Y326" s="42"/>
      <c r="Z326" s="42"/>
      <c r="AA326" s="42"/>
      <c r="AB326" s="42"/>
      <c r="AC326" s="42"/>
      <c r="AD326" s="42"/>
      <c r="AE326" s="42"/>
      <c r="AR326" s="229" t="s">
        <v>231</v>
      </c>
      <c r="AT326" s="229" t="s">
        <v>226</v>
      </c>
      <c r="AU326" s="229" t="s">
        <v>84</v>
      </c>
      <c r="AY326" s="21" t="s">
        <v>223</v>
      </c>
      <c r="BE326" s="230">
        <f>IF(N326="základní",J326,0)</f>
        <v>0</v>
      </c>
      <c r="BF326" s="230">
        <f>IF(N326="snížená",J326,0)</f>
        <v>0</v>
      </c>
      <c r="BG326" s="230">
        <f>IF(N326="zákl. přenesená",J326,0)</f>
        <v>0</v>
      </c>
      <c r="BH326" s="230">
        <f>IF(N326="sníž. přenesená",J326,0)</f>
        <v>0</v>
      </c>
      <c r="BI326" s="230">
        <f>IF(N326="nulová",J326,0)</f>
        <v>0</v>
      </c>
      <c r="BJ326" s="21" t="s">
        <v>82</v>
      </c>
      <c r="BK326" s="230">
        <f>ROUND(I326*H326,2)</f>
        <v>0</v>
      </c>
      <c r="BL326" s="21" t="s">
        <v>231</v>
      </c>
      <c r="BM326" s="229" t="s">
        <v>532</v>
      </c>
    </row>
    <row r="327" s="2" customFormat="1">
      <c r="A327" s="42"/>
      <c r="B327" s="43"/>
      <c r="C327" s="44"/>
      <c r="D327" s="231" t="s">
        <v>233</v>
      </c>
      <c r="E327" s="44"/>
      <c r="F327" s="232" t="s">
        <v>533</v>
      </c>
      <c r="G327" s="44"/>
      <c r="H327" s="44"/>
      <c r="I327" s="233"/>
      <c r="J327" s="44"/>
      <c r="K327" s="44"/>
      <c r="L327" s="48"/>
      <c r="M327" s="234"/>
      <c r="N327" s="235"/>
      <c r="O327" s="88"/>
      <c r="P327" s="88"/>
      <c r="Q327" s="88"/>
      <c r="R327" s="88"/>
      <c r="S327" s="88"/>
      <c r="T327" s="89"/>
      <c r="U327" s="42"/>
      <c r="V327" s="42"/>
      <c r="W327" s="42"/>
      <c r="X327" s="42"/>
      <c r="Y327" s="42"/>
      <c r="Z327" s="42"/>
      <c r="AA327" s="42"/>
      <c r="AB327" s="42"/>
      <c r="AC327" s="42"/>
      <c r="AD327" s="42"/>
      <c r="AE327" s="42"/>
      <c r="AT327" s="21" t="s">
        <v>233</v>
      </c>
      <c r="AU327" s="21" t="s">
        <v>84</v>
      </c>
    </row>
    <row r="328" s="14" customFormat="1">
      <c r="A328" s="14"/>
      <c r="B328" s="247"/>
      <c r="C328" s="248"/>
      <c r="D328" s="238" t="s">
        <v>235</v>
      </c>
      <c r="E328" s="249" t="s">
        <v>28</v>
      </c>
      <c r="F328" s="250" t="s">
        <v>534</v>
      </c>
      <c r="G328" s="248"/>
      <c r="H328" s="251">
        <v>1.1000000000000001</v>
      </c>
      <c r="I328" s="252"/>
      <c r="J328" s="248"/>
      <c r="K328" s="248"/>
      <c r="L328" s="253"/>
      <c r="M328" s="254"/>
      <c r="N328" s="255"/>
      <c r="O328" s="255"/>
      <c r="P328" s="255"/>
      <c r="Q328" s="255"/>
      <c r="R328" s="255"/>
      <c r="S328" s="255"/>
      <c r="T328" s="256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7" t="s">
        <v>235</v>
      </c>
      <c r="AU328" s="257" t="s">
        <v>84</v>
      </c>
      <c r="AV328" s="14" t="s">
        <v>84</v>
      </c>
      <c r="AW328" s="14" t="s">
        <v>35</v>
      </c>
      <c r="AX328" s="14" t="s">
        <v>74</v>
      </c>
      <c r="AY328" s="257" t="s">
        <v>223</v>
      </c>
    </row>
    <row r="329" s="14" customFormat="1">
      <c r="A329" s="14"/>
      <c r="B329" s="247"/>
      <c r="C329" s="248"/>
      <c r="D329" s="238" t="s">
        <v>235</v>
      </c>
      <c r="E329" s="249" t="s">
        <v>28</v>
      </c>
      <c r="F329" s="250" t="s">
        <v>407</v>
      </c>
      <c r="G329" s="248"/>
      <c r="H329" s="251">
        <v>1.343</v>
      </c>
      <c r="I329" s="252"/>
      <c r="J329" s="248"/>
      <c r="K329" s="248"/>
      <c r="L329" s="253"/>
      <c r="M329" s="254"/>
      <c r="N329" s="255"/>
      <c r="O329" s="255"/>
      <c r="P329" s="255"/>
      <c r="Q329" s="255"/>
      <c r="R329" s="255"/>
      <c r="S329" s="255"/>
      <c r="T329" s="256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7" t="s">
        <v>235</v>
      </c>
      <c r="AU329" s="257" t="s">
        <v>84</v>
      </c>
      <c r="AV329" s="14" t="s">
        <v>84</v>
      </c>
      <c r="AW329" s="14" t="s">
        <v>35</v>
      </c>
      <c r="AX329" s="14" t="s">
        <v>74</v>
      </c>
      <c r="AY329" s="257" t="s">
        <v>223</v>
      </c>
    </row>
    <row r="330" s="14" customFormat="1">
      <c r="A330" s="14"/>
      <c r="B330" s="247"/>
      <c r="C330" s="248"/>
      <c r="D330" s="238" t="s">
        <v>235</v>
      </c>
      <c r="E330" s="249" t="s">
        <v>28</v>
      </c>
      <c r="F330" s="250" t="s">
        <v>535</v>
      </c>
      <c r="G330" s="248"/>
      <c r="H330" s="251">
        <v>0.61099999999999999</v>
      </c>
      <c r="I330" s="252"/>
      <c r="J330" s="248"/>
      <c r="K330" s="248"/>
      <c r="L330" s="253"/>
      <c r="M330" s="254"/>
      <c r="N330" s="255"/>
      <c r="O330" s="255"/>
      <c r="P330" s="255"/>
      <c r="Q330" s="255"/>
      <c r="R330" s="255"/>
      <c r="S330" s="255"/>
      <c r="T330" s="256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7" t="s">
        <v>235</v>
      </c>
      <c r="AU330" s="257" t="s">
        <v>84</v>
      </c>
      <c r="AV330" s="14" t="s">
        <v>84</v>
      </c>
      <c r="AW330" s="14" t="s">
        <v>35</v>
      </c>
      <c r="AX330" s="14" t="s">
        <v>74</v>
      </c>
      <c r="AY330" s="257" t="s">
        <v>223</v>
      </c>
    </row>
    <row r="331" s="15" customFormat="1">
      <c r="A331" s="15"/>
      <c r="B331" s="258"/>
      <c r="C331" s="259"/>
      <c r="D331" s="238" t="s">
        <v>235</v>
      </c>
      <c r="E331" s="260" t="s">
        <v>28</v>
      </c>
      <c r="F331" s="261" t="s">
        <v>248</v>
      </c>
      <c r="G331" s="259"/>
      <c r="H331" s="262">
        <v>3.0539999999999998</v>
      </c>
      <c r="I331" s="263"/>
      <c r="J331" s="259"/>
      <c r="K331" s="259"/>
      <c r="L331" s="264"/>
      <c r="M331" s="265"/>
      <c r="N331" s="266"/>
      <c r="O331" s="266"/>
      <c r="P331" s="266"/>
      <c r="Q331" s="266"/>
      <c r="R331" s="266"/>
      <c r="S331" s="266"/>
      <c r="T331" s="267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68" t="s">
        <v>235</v>
      </c>
      <c r="AU331" s="268" t="s">
        <v>84</v>
      </c>
      <c r="AV331" s="15" t="s">
        <v>231</v>
      </c>
      <c r="AW331" s="15" t="s">
        <v>35</v>
      </c>
      <c r="AX331" s="15" t="s">
        <v>82</v>
      </c>
      <c r="AY331" s="268" t="s">
        <v>223</v>
      </c>
    </row>
    <row r="332" s="2" customFormat="1" ht="16.5" customHeight="1">
      <c r="A332" s="42"/>
      <c r="B332" s="43"/>
      <c r="C332" s="218" t="s">
        <v>536</v>
      </c>
      <c r="D332" s="218" t="s">
        <v>226</v>
      </c>
      <c r="E332" s="219" t="s">
        <v>537</v>
      </c>
      <c r="F332" s="220" t="s">
        <v>538</v>
      </c>
      <c r="G332" s="221" t="s">
        <v>303</v>
      </c>
      <c r="H332" s="222">
        <v>1.8009999999999999</v>
      </c>
      <c r="I332" s="223"/>
      <c r="J332" s="224">
        <f>ROUND(I332*H332,2)</f>
        <v>0</v>
      </c>
      <c r="K332" s="220" t="s">
        <v>230</v>
      </c>
      <c r="L332" s="48"/>
      <c r="M332" s="225" t="s">
        <v>28</v>
      </c>
      <c r="N332" s="226" t="s">
        <v>45</v>
      </c>
      <c r="O332" s="88"/>
      <c r="P332" s="227">
        <f>O332*H332</f>
        <v>0</v>
      </c>
      <c r="Q332" s="227">
        <v>0</v>
      </c>
      <c r="R332" s="227">
        <f>Q332*H332</f>
        <v>0</v>
      </c>
      <c r="S332" s="227">
        <v>2.2000000000000002</v>
      </c>
      <c r="T332" s="228">
        <f>S332*H332</f>
        <v>3.9622000000000002</v>
      </c>
      <c r="U332" s="42"/>
      <c r="V332" s="42"/>
      <c r="W332" s="42"/>
      <c r="X332" s="42"/>
      <c r="Y332" s="42"/>
      <c r="Z332" s="42"/>
      <c r="AA332" s="42"/>
      <c r="AB332" s="42"/>
      <c r="AC332" s="42"/>
      <c r="AD332" s="42"/>
      <c r="AE332" s="42"/>
      <c r="AR332" s="229" t="s">
        <v>231</v>
      </c>
      <c r="AT332" s="229" t="s">
        <v>226</v>
      </c>
      <c r="AU332" s="229" t="s">
        <v>84</v>
      </c>
      <c r="AY332" s="21" t="s">
        <v>223</v>
      </c>
      <c r="BE332" s="230">
        <f>IF(N332="základní",J332,0)</f>
        <v>0</v>
      </c>
      <c r="BF332" s="230">
        <f>IF(N332="snížená",J332,0)</f>
        <v>0</v>
      </c>
      <c r="BG332" s="230">
        <f>IF(N332="zákl. přenesená",J332,0)</f>
        <v>0</v>
      </c>
      <c r="BH332" s="230">
        <f>IF(N332="sníž. přenesená",J332,0)</f>
        <v>0</v>
      </c>
      <c r="BI332" s="230">
        <f>IF(N332="nulová",J332,0)</f>
        <v>0</v>
      </c>
      <c r="BJ332" s="21" t="s">
        <v>82</v>
      </c>
      <c r="BK332" s="230">
        <f>ROUND(I332*H332,2)</f>
        <v>0</v>
      </c>
      <c r="BL332" s="21" t="s">
        <v>231</v>
      </c>
      <c r="BM332" s="229" t="s">
        <v>539</v>
      </c>
    </row>
    <row r="333" s="2" customFormat="1">
      <c r="A333" s="42"/>
      <c r="B333" s="43"/>
      <c r="C333" s="44"/>
      <c r="D333" s="231" t="s">
        <v>233</v>
      </c>
      <c r="E333" s="44"/>
      <c r="F333" s="232" t="s">
        <v>540</v>
      </c>
      <c r="G333" s="44"/>
      <c r="H333" s="44"/>
      <c r="I333" s="233"/>
      <c r="J333" s="44"/>
      <c r="K333" s="44"/>
      <c r="L333" s="48"/>
      <c r="M333" s="234"/>
      <c r="N333" s="235"/>
      <c r="O333" s="88"/>
      <c r="P333" s="88"/>
      <c r="Q333" s="88"/>
      <c r="R333" s="88"/>
      <c r="S333" s="88"/>
      <c r="T333" s="89"/>
      <c r="U333" s="42"/>
      <c r="V333" s="42"/>
      <c r="W333" s="42"/>
      <c r="X333" s="42"/>
      <c r="Y333" s="42"/>
      <c r="Z333" s="42"/>
      <c r="AA333" s="42"/>
      <c r="AB333" s="42"/>
      <c r="AC333" s="42"/>
      <c r="AD333" s="42"/>
      <c r="AE333" s="42"/>
      <c r="AT333" s="21" t="s">
        <v>233</v>
      </c>
      <c r="AU333" s="21" t="s">
        <v>84</v>
      </c>
    </row>
    <row r="334" s="14" customFormat="1">
      <c r="A334" s="14"/>
      <c r="B334" s="247"/>
      <c r="C334" s="248"/>
      <c r="D334" s="238" t="s">
        <v>235</v>
      </c>
      <c r="E334" s="249" t="s">
        <v>28</v>
      </c>
      <c r="F334" s="250" t="s">
        <v>405</v>
      </c>
      <c r="G334" s="248"/>
      <c r="H334" s="251">
        <v>1.8009999999999999</v>
      </c>
      <c r="I334" s="252"/>
      <c r="J334" s="248"/>
      <c r="K334" s="248"/>
      <c r="L334" s="253"/>
      <c r="M334" s="254"/>
      <c r="N334" s="255"/>
      <c r="O334" s="255"/>
      <c r="P334" s="255"/>
      <c r="Q334" s="255"/>
      <c r="R334" s="255"/>
      <c r="S334" s="255"/>
      <c r="T334" s="256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7" t="s">
        <v>235</v>
      </c>
      <c r="AU334" s="257" t="s">
        <v>84</v>
      </c>
      <c r="AV334" s="14" t="s">
        <v>84</v>
      </c>
      <c r="AW334" s="14" t="s">
        <v>35</v>
      </c>
      <c r="AX334" s="14" t="s">
        <v>82</v>
      </c>
      <c r="AY334" s="257" t="s">
        <v>223</v>
      </c>
    </row>
    <row r="335" s="2" customFormat="1" ht="21.75" customHeight="1">
      <c r="A335" s="42"/>
      <c r="B335" s="43"/>
      <c r="C335" s="218" t="s">
        <v>541</v>
      </c>
      <c r="D335" s="218" t="s">
        <v>226</v>
      </c>
      <c r="E335" s="219" t="s">
        <v>542</v>
      </c>
      <c r="F335" s="220" t="s">
        <v>543</v>
      </c>
      <c r="G335" s="221" t="s">
        <v>303</v>
      </c>
      <c r="H335" s="222">
        <v>1.954</v>
      </c>
      <c r="I335" s="223"/>
      <c r="J335" s="224">
        <f>ROUND(I335*H335,2)</f>
        <v>0</v>
      </c>
      <c r="K335" s="220" t="s">
        <v>230</v>
      </c>
      <c r="L335" s="48"/>
      <c r="M335" s="225" t="s">
        <v>28</v>
      </c>
      <c r="N335" s="226" t="s">
        <v>45</v>
      </c>
      <c r="O335" s="88"/>
      <c r="P335" s="227">
        <f>O335*H335</f>
        <v>0</v>
      </c>
      <c r="Q335" s="227">
        <v>0</v>
      </c>
      <c r="R335" s="227">
        <f>Q335*H335</f>
        <v>0</v>
      </c>
      <c r="S335" s="227">
        <v>0.043999999999999997</v>
      </c>
      <c r="T335" s="228">
        <f>S335*H335</f>
        <v>0.085975999999999997</v>
      </c>
      <c r="U335" s="42"/>
      <c r="V335" s="42"/>
      <c r="W335" s="42"/>
      <c r="X335" s="42"/>
      <c r="Y335" s="42"/>
      <c r="Z335" s="42"/>
      <c r="AA335" s="42"/>
      <c r="AB335" s="42"/>
      <c r="AC335" s="42"/>
      <c r="AD335" s="42"/>
      <c r="AE335" s="42"/>
      <c r="AR335" s="229" t="s">
        <v>231</v>
      </c>
      <c r="AT335" s="229" t="s">
        <v>226</v>
      </c>
      <c r="AU335" s="229" t="s">
        <v>84</v>
      </c>
      <c r="AY335" s="21" t="s">
        <v>223</v>
      </c>
      <c r="BE335" s="230">
        <f>IF(N335="základní",J335,0)</f>
        <v>0</v>
      </c>
      <c r="BF335" s="230">
        <f>IF(N335="snížená",J335,0)</f>
        <v>0</v>
      </c>
      <c r="BG335" s="230">
        <f>IF(N335="zákl. přenesená",J335,0)</f>
        <v>0</v>
      </c>
      <c r="BH335" s="230">
        <f>IF(N335="sníž. přenesená",J335,0)</f>
        <v>0</v>
      </c>
      <c r="BI335" s="230">
        <f>IF(N335="nulová",J335,0)</f>
        <v>0</v>
      </c>
      <c r="BJ335" s="21" t="s">
        <v>82</v>
      </c>
      <c r="BK335" s="230">
        <f>ROUND(I335*H335,2)</f>
        <v>0</v>
      </c>
      <c r="BL335" s="21" t="s">
        <v>231</v>
      </c>
      <c r="BM335" s="229" t="s">
        <v>544</v>
      </c>
    </row>
    <row r="336" s="2" customFormat="1">
      <c r="A336" s="42"/>
      <c r="B336" s="43"/>
      <c r="C336" s="44"/>
      <c r="D336" s="231" t="s">
        <v>233</v>
      </c>
      <c r="E336" s="44"/>
      <c r="F336" s="232" t="s">
        <v>545</v>
      </c>
      <c r="G336" s="44"/>
      <c r="H336" s="44"/>
      <c r="I336" s="233"/>
      <c r="J336" s="44"/>
      <c r="K336" s="44"/>
      <c r="L336" s="48"/>
      <c r="M336" s="234"/>
      <c r="N336" s="235"/>
      <c r="O336" s="88"/>
      <c r="P336" s="88"/>
      <c r="Q336" s="88"/>
      <c r="R336" s="88"/>
      <c r="S336" s="88"/>
      <c r="T336" s="89"/>
      <c r="U336" s="42"/>
      <c r="V336" s="42"/>
      <c r="W336" s="42"/>
      <c r="X336" s="42"/>
      <c r="Y336" s="42"/>
      <c r="Z336" s="42"/>
      <c r="AA336" s="42"/>
      <c r="AB336" s="42"/>
      <c r="AC336" s="42"/>
      <c r="AD336" s="42"/>
      <c r="AE336" s="42"/>
      <c r="AT336" s="21" t="s">
        <v>233</v>
      </c>
      <c r="AU336" s="21" t="s">
        <v>84</v>
      </c>
    </row>
    <row r="337" s="14" customFormat="1">
      <c r="A337" s="14"/>
      <c r="B337" s="247"/>
      <c r="C337" s="248"/>
      <c r="D337" s="238" t="s">
        <v>235</v>
      </c>
      <c r="E337" s="249" t="s">
        <v>28</v>
      </c>
      <c r="F337" s="250" t="s">
        <v>407</v>
      </c>
      <c r="G337" s="248"/>
      <c r="H337" s="251">
        <v>1.343</v>
      </c>
      <c r="I337" s="252"/>
      <c r="J337" s="248"/>
      <c r="K337" s="248"/>
      <c r="L337" s="253"/>
      <c r="M337" s="254"/>
      <c r="N337" s="255"/>
      <c r="O337" s="255"/>
      <c r="P337" s="255"/>
      <c r="Q337" s="255"/>
      <c r="R337" s="255"/>
      <c r="S337" s="255"/>
      <c r="T337" s="256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7" t="s">
        <v>235</v>
      </c>
      <c r="AU337" s="257" t="s">
        <v>84</v>
      </c>
      <c r="AV337" s="14" t="s">
        <v>84</v>
      </c>
      <c r="AW337" s="14" t="s">
        <v>35</v>
      </c>
      <c r="AX337" s="14" t="s">
        <v>74</v>
      </c>
      <c r="AY337" s="257" t="s">
        <v>223</v>
      </c>
    </row>
    <row r="338" s="14" customFormat="1">
      <c r="A338" s="14"/>
      <c r="B338" s="247"/>
      <c r="C338" s="248"/>
      <c r="D338" s="238" t="s">
        <v>235</v>
      </c>
      <c r="E338" s="249" t="s">
        <v>28</v>
      </c>
      <c r="F338" s="250" t="s">
        <v>535</v>
      </c>
      <c r="G338" s="248"/>
      <c r="H338" s="251">
        <v>0.61099999999999999</v>
      </c>
      <c r="I338" s="252"/>
      <c r="J338" s="248"/>
      <c r="K338" s="248"/>
      <c r="L338" s="253"/>
      <c r="M338" s="254"/>
      <c r="N338" s="255"/>
      <c r="O338" s="255"/>
      <c r="P338" s="255"/>
      <c r="Q338" s="255"/>
      <c r="R338" s="255"/>
      <c r="S338" s="255"/>
      <c r="T338" s="256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7" t="s">
        <v>235</v>
      </c>
      <c r="AU338" s="257" t="s">
        <v>84</v>
      </c>
      <c r="AV338" s="14" t="s">
        <v>84</v>
      </c>
      <c r="AW338" s="14" t="s">
        <v>35</v>
      </c>
      <c r="AX338" s="14" t="s">
        <v>74</v>
      </c>
      <c r="AY338" s="257" t="s">
        <v>223</v>
      </c>
    </row>
    <row r="339" s="15" customFormat="1">
      <c r="A339" s="15"/>
      <c r="B339" s="258"/>
      <c r="C339" s="259"/>
      <c r="D339" s="238" t="s">
        <v>235</v>
      </c>
      <c r="E339" s="260" t="s">
        <v>28</v>
      </c>
      <c r="F339" s="261" t="s">
        <v>248</v>
      </c>
      <c r="G339" s="259"/>
      <c r="H339" s="262">
        <v>1.954</v>
      </c>
      <c r="I339" s="263"/>
      <c r="J339" s="259"/>
      <c r="K339" s="259"/>
      <c r="L339" s="264"/>
      <c r="M339" s="265"/>
      <c r="N339" s="266"/>
      <c r="O339" s="266"/>
      <c r="P339" s="266"/>
      <c r="Q339" s="266"/>
      <c r="R339" s="266"/>
      <c r="S339" s="266"/>
      <c r="T339" s="267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68" t="s">
        <v>235</v>
      </c>
      <c r="AU339" s="268" t="s">
        <v>84</v>
      </c>
      <c r="AV339" s="15" t="s">
        <v>231</v>
      </c>
      <c r="AW339" s="15" t="s">
        <v>35</v>
      </c>
      <c r="AX339" s="15" t="s">
        <v>82</v>
      </c>
      <c r="AY339" s="268" t="s">
        <v>223</v>
      </c>
    </row>
    <row r="340" s="2" customFormat="1" ht="24.15" customHeight="1">
      <c r="A340" s="42"/>
      <c r="B340" s="43"/>
      <c r="C340" s="218" t="s">
        <v>546</v>
      </c>
      <c r="D340" s="218" t="s">
        <v>226</v>
      </c>
      <c r="E340" s="219" t="s">
        <v>547</v>
      </c>
      <c r="F340" s="220" t="s">
        <v>548</v>
      </c>
      <c r="G340" s="221" t="s">
        <v>303</v>
      </c>
      <c r="H340" s="222">
        <v>1.8009999999999999</v>
      </c>
      <c r="I340" s="223"/>
      <c r="J340" s="224">
        <f>ROUND(I340*H340,2)</f>
        <v>0</v>
      </c>
      <c r="K340" s="220" t="s">
        <v>28</v>
      </c>
      <c r="L340" s="48"/>
      <c r="M340" s="225" t="s">
        <v>28</v>
      </c>
      <c r="N340" s="226" t="s">
        <v>45</v>
      </c>
      <c r="O340" s="88"/>
      <c r="P340" s="227">
        <f>O340*H340</f>
        <v>0</v>
      </c>
      <c r="Q340" s="227">
        <v>0</v>
      </c>
      <c r="R340" s="227">
        <f>Q340*H340</f>
        <v>0</v>
      </c>
      <c r="S340" s="227">
        <v>0.02</v>
      </c>
      <c r="T340" s="228">
        <f>S340*H340</f>
        <v>0.036019999999999996</v>
      </c>
      <c r="U340" s="42"/>
      <c r="V340" s="42"/>
      <c r="W340" s="42"/>
      <c r="X340" s="42"/>
      <c r="Y340" s="42"/>
      <c r="Z340" s="42"/>
      <c r="AA340" s="42"/>
      <c r="AB340" s="42"/>
      <c r="AC340" s="42"/>
      <c r="AD340" s="42"/>
      <c r="AE340" s="42"/>
      <c r="AR340" s="229" t="s">
        <v>231</v>
      </c>
      <c r="AT340" s="229" t="s">
        <v>226</v>
      </c>
      <c r="AU340" s="229" t="s">
        <v>84</v>
      </c>
      <c r="AY340" s="21" t="s">
        <v>223</v>
      </c>
      <c r="BE340" s="230">
        <f>IF(N340="základní",J340,0)</f>
        <v>0</v>
      </c>
      <c r="BF340" s="230">
        <f>IF(N340="snížená",J340,0)</f>
        <v>0</v>
      </c>
      <c r="BG340" s="230">
        <f>IF(N340="zákl. přenesená",J340,0)</f>
        <v>0</v>
      </c>
      <c r="BH340" s="230">
        <f>IF(N340="sníž. přenesená",J340,0)</f>
        <v>0</v>
      </c>
      <c r="BI340" s="230">
        <f>IF(N340="nulová",J340,0)</f>
        <v>0</v>
      </c>
      <c r="BJ340" s="21" t="s">
        <v>82</v>
      </c>
      <c r="BK340" s="230">
        <f>ROUND(I340*H340,2)</f>
        <v>0</v>
      </c>
      <c r="BL340" s="21" t="s">
        <v>231</v>
      </c>
      <c r="BM340" s="229" t="s">
        <v>549</v>
      </c>
    </row>
    <row r="341" s="14" customFormat="1">
      <c r="A341" s="14"/>
      <c r="B341" s="247"/>
      <c r="C341" s="248"/>
      <c r="D341" s="238" t="s">
        <v>235</v>
      </c>
      <c r="E341" s="249" t="s">
        <v>28</v>
      </c>
      <c r="F341" s="250" t="s">
        <v>405</v>
      </c>
      <c r="G341" s="248"/>
      <c r="H341" s="251">
        <v>1.8009999999999999</v>
      </c>
      <c r="I341" s="252"/>
      <c r="J341" s="248"/>
      <c r="K341" s="248"/>
      <c r="L341" s="253"/>
      <c r="M341" s="254"/>
      <c r="N341" s="255"/>
      <c r="O341" s="255"/>
      <c r="P341" s="255"/>
      <c r="Q341" s="255"/>
      <c r="R341" s="255"/>
      <c r="S341" s="255"/>
      <c r="T341" s="256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7" t="s">
        <v>235</v>
      </c>
      <c r="AU341" s="257" t="s">
        <v>84</v>
      </c>
      <c r="AV341" s="14" t="s">
        <v>84</v>
      </c>
      <c r="AW341" s="14" t="s">
        <v>35</v>
      </c>
      <c r="AX341" s="14" t="s">
        <v>74</v>
      </c>
      <c r="AY341" s="257" t="s">
        <v>223</v>
      </c>
    </row>
    <row r="342" s="15" customFormat="1">
      <c r="A342" s="15"/>
      <c r="B342" s="258"/>
      <c r="C342" s="259"/>
      <c r="D342" s="238" t="s">
        <v>235</v>
      </c>
      <c r="E342" s="260" t="s">
        <v>28</v>
      </c>
      <c r="F342" s="261" t="s">
        <v>248</v>
      </c>
      <c r="G342" s="259"/>
      <c r="H342" s="262">
        <v>1.8009999999999999</v>
      </c>
      <c r="I342" s="263"/>
      <c r="J342" s="259"/>
      <c r="K342" s="259"/>
      <c r="L342" s="264"/>
      <c r="M342" s="265"/>
      <c r="N342" s="266"/>
      <c r="O342" s="266"/>
      <c r="P342" s="266"/>
      <c r="Q342" s="266"/>
      <c r="R342" s="266"/>
      <c r="S342" s="266"/>
      <c r="T342" s="267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68" t="s">
        <v>235</v>
      </c>
      <c r="AU342" s="268" t="s">
        <v>84</v>
      </c>
      <c r="AV342" s="15" t="s">
        <v>231</v>
      </c>
      <c r="AW342" s="15" t="s">
        <v>35</v>
      </c>
      <c r="AX342" s="15" t="s">
        <v>82</v>
      </c>
      <c r="AY342" s="268" t="s">
        <v>223</v>
      </c>
    </row>
    <row r="343" s="2" customFormat="1" ht="24.15" customHeight="1">
      <c r="A343" s="42"/>
      <c r="B343" s="43"/>
      <c r="C343" s="218" t="s">
        <v>550</v>
      </c>
      <c r="D343" s="218" t="s">
        <v>226</v>
      </c>
      <c r="E343" s="219" t="s">
        <v>551</v>
      </c>
      <c r="F343" s="220" t="s">
        <v>552</v>
      </c>
      <c r="G343" s="221" t="s">
        <v>229</v>
      </c>
      <c r="H343" s="222">
        <v>1.736</v>
      </c>
      <c r="I343" s="223"/>
      <c r="J343" s="224">
        <f>ROUND(I343*H343,2)</f>
        <v>0</v>
      </c>
      <c r="K343" s="220" t="s">
        <v>230</v>
      </c>
      <c r="L343" s="48"/>
      <c r="M343" s="225" t="s">
        <v>28</v>
      </c>
      <c r="N343" s="226" t="s">
        <v>45</v>
      </c>
      <c r="O343" s="88"/>
      <c r="P343" s="227">
        <f>O343*H343</f>
        <v>0</v>
      </c>
      <c r="Q343" s="227">
        <v>0</v>
      </c>
      <c r="R343" s="227">
        <f>Q343*H343</f>
        <v>0</v>
      </c>
      <c r="S343" s="227">
        <v>0.035000000000000003</v>
      </c>
      <c r="T343" s="228">
        <f>S343*H343</f>
        <v>0.060760000000000008</v>
      </c>
      <c r="U343" s="42"/>
      <c r="V343" s="42"/>
      <c r="W343" s="42"/>
      <c r="X343" s="42"/>
      <c r="Y343" s="42"/>
      <c r="Z343" s="42"/>
      <c r="AA343" s="42"/>
      <c r="AB343" s="42"/>
      <c r="AC343" s="42"/>
      <c r="AD343" s="42"/>
      <c r="AE343" s="42"/>
      <c r="AR343" s="229" t="s">
        <v>231</v>
      </c>
      <c r="AT343" s="229" t="s">
        <v>226</v>
      </c>
      <c r="AU343" s="229" t="s">
        <v>84</v>
      </c>
      <c r="AY343" s="21" t="s">
        <v>223</v>
      </c>
      <c r="BE343" s="230">
        <f>IF(N343="základní",J343,0)</f>
        <v>0</v>
      </c>
      <c r="BF343" s="230">
        <f>IF(N343="snížená",J343,0)</f>
        <v>0</v>
      </c>
      <c r="BG343" s="230">
        <f>IF(N343="zákl. přenesená",J343,0)</f>
        <v>0</v>
      </c>
      <c r="BH343" s="230">
        <f>IF(N343="sníž. přenesená",J343,0)</f>
        <v>0</v>
      </c>
      <c r="BI343" s="230">
        <f>IF(N343="nulová",J343,0)</f>
        <v>0</v>
      </c>
      <c r="BJ343" s="21" t="s">
        <v>82</v>
      </c>
      <c r="BK343" s="230">
        <f>ROUND(I343*H343,2)</f>
        <v>0</v>
      </c>
      <c r="BL343" s="21" t="s">
        <v>231</v>
      </c>
      <c r="BM343" s="229" t="s">
        <v>553</v>
      </c>
    </row>
    <row r="344" s="2" customFormat="1">
      <c r="A344" s="42"/>
      <c r="B344" s="43"/>
      <c r="C344" s="44"/>
      <c r="D344" s="231" t="s">
        <v>233</v>
      </c>
      <c r="E344" s="44"/>
      <c r="F344" s="232" t="s">
        <v>554</v>
      </c>
      <c r="G344" s="44"/>
      <c r="H344" s="44"/>
      <c r="I344" s="233"/>
      <c r="J344" s="44"/>
      <c r="K344" s="44"/>
      <c r="L344" s="48"/>
      <c r="M344" s="234"/>
      <c r="N344" s="235"/>
      <c r="O344" s="88"/>
      <c r="P344" s="88"/>
      <c r="Q344" s="88"/>
      <c r="R344" s="88"/>
      <c r="S344" s="88"/>
      <c r="T344" s="89"/>
      <c r="U344" s="42"/>
      <c r="V344" s="42"/>
      <c r="W344" s="42"/>
      <c r="X344" s="42"/>
      <c r="Y344" s="42"/>
      <c r="Z344" s="42"/>
      <c r="AA344" s="42"/>
      <c r="AB344" s="42"/>
      <c r="AC344" s="42"/>
      <c r="AD344" s="42"/>
      <c r="AE344" s="42"/>
      <c r="AT344" s="21" t="s">
        <v>233</v>
      </c>
      <c r="AU344" s="21" t="s">
        <v>84</v>
      </c>
    </row>
    <row r="345" s="13" customFormat="1">
      <c r="A345" s="13"/>
      <c r="B345" s="236"/>
      <c r="C345" s="237"/>
      <c r="D345" s="238" t="s">
        <v>235</v>
      </c>
      <c r="E345" s="239" t="s">
        <v>28</v>
      </c>
      <c r="F345" s="240" t="s">
        <v>242</v>
      </c>
      <c r="G345" s="237"/>
      <c r="H345" s="239" t="s">
        <v>28</v>
      </c>
      <c r="I345" s="241"/>
      <c r="J345" s="237"/>
      <c r="K345" s="237"/>
      <c r="L345" s="242"/>
      <c r="M345" s="243"/>
      <c r="N345" s="244"/>
      <c r="O345" s="244"/>
      <c r="P345" s="244"/>
      <c r="Q345" s="244"/>
      <c r="R345" s="244"/>
      <c r="S345" s="244"/>
      <c r="T345" s="245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6" t="s">
        <v>235</v>
      </c>
      <c r="AU345" s="246" t="s">
        <v>84</v>
      </c>
      <c r="AV345" s="13" t="s">
        <v>82</v>
      </c>
      <c r="AW345" s="13" t="s">
        <v>35</v>
      </c>
      <c r="AX345" s="13" t="s">
        <v>74</v>
      </c>
      <c r="AY345" s="246" t="s">
        <v>223</v>
      </c>
    </row>
    <row r="346" s="14" customFormat="1">
      <c r="A346" s="14"/>
      <c r="B346" s="247"/>
      <c r="C346" s="248"/>
      <c r="D346" s="238" t="s">
        <v>235</v>
      </c>
      <c r="E346" s="249" t="s">
        <v>28</v>
      </c>
      <c r="F346" s="250" t="s">
        <v>555</v>
      </c>
      <c r="G346" s="248"/>
      <c r="H346" s="251">
        <v>0.13500000000000001</v>
      </c>
      <c r="I346" s="252"/>
      <c r="J346" s="248"/>
      <c r="K346" s="248"/>
      <c r="L346" s="253"/>
      <c r="M346" s="254"/>
      <c r="N346" s="255"/>
      <c r="O346" s="255"/>
      <c r="P346" s="255"/>
      <c r="Q346" s="255"/>
      <c r="R346" s="255"/>
      <c r="S346" s="255"/>
      <c r="T346" s="256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7" t="s">
        <v>235</v>
      </c>
      <c r="AU346" s="257" t="s">
        <v>84</v>
      </c>
      <c r="AV346" s="14" t="s">
        <v>84</v>
      </c>
      <c r="AW346" s="14" t="s">
        <v>35</v>
      </c>
      <c r="AX346" s="14" t="s">
        <v>74</v>
      </c>
      <c r="AY346" s="257" t="s">
        <v>223</v>
      </c>
    </row>
    <row r="347" s="13" customFormat="1">
      <c r="A347" s="13"/>
      <c r="B347" s="236"/>
      <c r="C347" s="237"/>
      <c r="D347" s="238" t="s">
        <v>235</v>
      </c>
      <c r="E347" s="239" t="s">
        <v>28</v>
      </c>
      <c r="F347" s="240" t="s">
        <v>244</v>
      </c>
      <c r="G347" s="237"/>
      <c r="H347" s="239" t="s">
        <v>28</v>
      </c>
      <c r="I347" s="241"/>
      <c r="J347" s="237"/>
      <c r="K347" s="237"/>
      <c r="L347" s="242"/>
      <c r="M347" s="243"/>
      <c r="N347" s="244"/>
      <c r="O347" s="244"/>
      <c r="P347" s="244"/>
      <c r="Q347" s="244"/>
      <c r="R347" s="244"/>
      <c r="S347" s="244"/>
      <c r="T347" s="245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6" t="s">
        <v>235</v>
      </c>
      <c r="AU347" s="246" t="s">
        <v>84</v>
      </c>
      <c r="AV347" s="13" t="s">
        <v>82</v>
      </c>
      <c r="AW347" s="13" t="s">
        <v>35</v>
      </c>
      <c r="AX347" s="13" t="s">
        <v>74</v>
      </c>
      <c r="AY347" s="246" t="s">
        <v>223</v>
      </c>
    </row>
    <row r="348" s="14" customFormat="1">
      <c r="A348" s="14"/>
      <c r="B348" s="247"/>
      <c r="C348" s="248"/>
      <c r="D348" s="238" t="s">
        <v>235</v>
      </c>
      <c r="E348" s="249" t="s">
        <v>28</v>
      </c>
      <c r="F348" s="250" t="s">
        <v>556</v>
      </c>
      <c r="G348" s="248"/>
      <c r="H348" s="251">
        <v>1.2</v>
      </c>
      <c r="I348" s="252"/>
      <c r="J348" s="248"/>
      <c r="K348" s="248"/>
      <c r="L348" s="253"/>
      <c r="M348" s="254"/>
      <c r="N348" s="255"/>
      <c r="O348" s="255"/>
      <c r="P348" s="255"/>
      <c r="Q348" s="255"/>
      <c r="R348" s="255"/>
      <c r="S348" s="255"/>
      <c r="T348" s="256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7" t="s">
        <v>235</v>
      </c>
      <c r="AU348" s="257" t="s">
        <v>84</v>
      </c>
      <c r="AV348" s="14" t="s">
        <v>84</v>
      </c>
      <c r="AW348" s="14" t="s">
        <v>35</v>
      </c>
      <c r="AX348" s="14" t="s">
        <v>74</v>
      </c>
      <c r="AY348" s="257" t="s">
        <v>223</v>
      </c>
    </row>
    <row r="349" s="14" customFormat="1">
      <c r="A349" s="14"/>
      <c r="B349" s="247"/>
      <c r="C349" s="248"/>
      <c r="D349" s="238" t="s">
        <v>235</v>
      </c>
      <c r="E349" s="249" t="s">
        <v>28</v>
      </c>
      <c r="F349" s="250" t="s">
        <v>557</v>
      </c>
      <c r="G349" s="248"/>
      <c r="H349" s="251">
        <v>0.40100000000000002</v>
      </c>
      <c r="I349" s="252"/>
      <c r="J349" s="248"/>
      <c r="K349" s="248"/>
      <c r="L349" s="253"/>
      <c r="M349" s="254"/>
      <c r="N349" s="255"/>
      <c r="O349" s="255"/>
      <c r="P349" s="255"/>
      <c r="Q349" s="255"/>
      <c r="R349" s="255"/>
      <c r="S349" s="255"/>
      <c r="T349" s="256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7" t="s">
        <v>235</v>
      </c>
      <c r="AU349" s="257" t="s">
        <v>84</v>
      </c>
      <c r="AV349" s="14" t="s">
        <v>84</v>
      </c>
      <c r="AW349" s="14" t="s">
        <v>35</v>
      </c>
      <c r="AX349" s="14" t="s">
        <v>74</v>
      </c>
      <c r="AY349" s="257" t="s">
        <v>223</v>
      </c>
    </row>
    <row r="350" s="15" customFormat="1">
      <c r="A350" s="15"/>
      <c r="B350" s="258"/>
      <c r="C350" s="259"/>
      <c r="D350" s="238" t="s">
        <v>235</v>
      </c>
      <c r="E350" s="260" t="s">
        <v>28</v>
      </c>
      <c r="F350" s="261" t="s">
        <v>248</v>
      </c>
      <c r="G350" s="259"/>
      <c r="H350" s="262">
        <v>1.736</v>
      </c>
      <c r="I350" s="263"/>
      <c r="J350" s="259"/>
      <c r="K350" s="259"/>
      <c r="L350" s="264"/>
      <c r="M350" s="265"/>
      <c r="N350" s="266"/>
      <c r="O350" s="266"/>
      <c r="P350" s="266"/>
      <c r="Q350" s="266"/>
      <c r="R350" s="266"/>
      <c r="S350" s="266"/>
      <c r="T350" s="267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68" t="s">
        <v>235</v>
      </c>
      <c r="AU350" s="268" t="s">
        <v>84</v>
      </c>
      <c r="AV350" s="15" t="s">
        <v>231</v>
      </c>
      <c r="AW350" s="15" t="s">
        <v>35</v>
      </c>
      <c r="AX350" s="15" t="s">
        <v>82</v>
      </c>
      <c r="AY350" s="268" t="s">
        <v>223</v>
      </c>
    </row>
    <row r="351" s="2" customFormat="1" ht="24.15" customHeight="1">
      <c r="A351" s="42"/>
      <c r="B351" s="43"/>
      <c r="C351" s="218" t="s">
        <v>558</v>
      </c>
      <c r="D351" s="218" t="s">
        <v>226</v>
      </c>
      <c r="E351" s="219" t="s">
        <v>559</v>
      </c>
      <c r="F351" s="220" t="s">
        <v>560</v>
      </c>
      <c r="G351" s="221" t="s">
        <v>229</v>
      </c>
      <c r="H351" s="222">
        <v>25.437000000000001</v>
      </c>
      <c r="I351" s="223"/>
      <c r="J351" s="224">
        <f>ROUND(I351*H351,2)</f>
        <v>0</v>
      </c>
      <c r="K351" s="220" t="s">
        <v>230</v>
      </c>
      <c r="L351" s="48"/>
      <c r="M351" s="225" t="s">
        <v>28</v>
      </c>
      <c r="N351" s="226" t="s">
        <v>45</v>
      </c>
      <c r="O351" s="88"/>
      <c r="P351" s="227">
        <f>O351*H351</f>
        <v>0</v>
      </c>
      <c r="Q351" s="227">
        <v>0</v>
      </c>
      <c r="R351" s="227">
        <f>Q351*H351</f>
        <v>0</v>
      </c>
      <c r="S351" s="227">
        <v>0.035000000000000003</v>
      </c>
      <c r="T351" s="228">
        <f>S351*H351</f>
        <v>0.89029500000000017</v>
      </c>
      <c r="U351" s="42"/>
      <c r="V351" s="42"/>
      <c r="W351" s="42"/>
      <c r="X351" s="42"/>
      <c r="Y351" s="42"/>
      <c r="Z351" s="42"/>
      <c r="AA351" s="42"/>
      <c r="AB351" s="42"/>
      <c r="AC351" s="42"/>
      <c r="AD351" s="42"/>
      <c r="AE351" s="42"/>
      <c r="AR351" s="229" t="s">
        <v>231</v>
      </c>
      <c r="AT351" s="229" t="s">
        <v>226</v>
      </c>
      <c r="AU351" s="229" t="s">
        <v>84</v>
      </c>
      <c r="AY351" s="21" t="s">
        <v>223</v>
      </c>
      <c r="BE351" s="230">
        <f>IF(N351="základní",J351,0)</f>
        <v>0</v>
      </c>
      <c r="BF351" s="230">
        <f>IF(N351="snížená",J351,0)</f>
        <v>0</v>
      </c>
      <c r="BG351" s="230">
        <f>IF(N351="zákl. přenesená",J351,0)</f>
        <v>0</v>
      </c>
      <c r="BH351" s="230">
        <f>IF(N351="sníž. přenesená",J351,0)</f>
        <v>0</v>
      </c>
      <c r="BI351" s="230">
        <f>IF(N351="nulová",J351,0)</f>
        <v>0</v>
      </c>
      <c r="BJ351" s="21" t="s">
        <v>82</v>
      </c>
      <c r="BK351" s="230">
        <f>ROUND(I351*H351,2)</f>
        <v>0</v>
      </c>
      <c r="BL351" s="21" t="s">
        <v>231</v>
      </c>
      <c r="BM351" s="229" t="s">
        <v>561</v>
      </c>
    </row>
    <row r="352" s="2" customFormat="1">
      <c r="A352" s="42"/>
      <c r="B352" s="43"/>
      <c r="C352" s="44"/>
      <c r="D352" s="231" t="s">
        <v>233</v>
      </c>
      <c r="E352" s="44"/>
      <c r="F352" s="232" t="s">
        <v>562</v>
      </c>
      <c r="G352" s="44"/>
      <c r="H352" s="44"/>
      <c r="I352" s="233"/>
      <c r="J352" s="44"/>
      <c r="K352" s="44"/>
      <c r="L352" s="48"/>
      <c r="M352" s="234"/>
      <c r="N352" s="235"/>
      <c r="O352" s="88"/>
      <c r="P352" s="88"/>
      <c r="Q352" s="88"/>
      <c r="R352" s="88"/>
      <c r="S352" s="88"/>
      <c r="T352" s="89"/>
      <c r="U352" s="42"/>
      <c r="V352" s="42"/>
      <c r="W352" s="42"/>
      <c r="X352" s="42"/>
      <c r="Y352" s="42"/>
      <c r="Z352" s="42"/>
      <c r="AA352" s="42"/>
      <c r="AB352" s="42"/>
      <c r="AC352" s="42"/>
      <c r="AD352" s="42"/>
      <c r="AE352" s="42"/>
      <c r="AT352" s="21" t="s">
        <v>233</v>
      </c>
      <c r="AU352" s="21" t="s">
        <v>84</v>
      </c>
    </row>
    <row r="353" s="13" customFormat="1">
      <c r="A353" s="13"/>
      <c r="B353" s="236"/>
      <c r="C353" s="237"/>
      <c r="D353" s="238" t="s">
        <v>235</v>
      </c>
      <c r="E353" s="239" t="s">
        <v>28</v>
      </c>
      <c r="F353" s="240" t="s">
        <v>242</v>
      </c>
      <c r="G353" s="237"/>
      <c r="H353" s="239" t="s">
        <v>28</v>
      </c>
      <c r="I353" s="241"/>
      <c r="J353" s="237"/>
      <c r="K353" s="237"/>
      <c r="L353" s="242"/>
      <c r="M353" s="243"/>
      <c r="N353" s="244"/>
      <c r="O353" s="244"/>
      <c r="P353" s="244"/>
      <c r="Q353" s="244"/>
      <c r="R353" s="244"/>
      <c r="S353" s="244"/>
      <c r="T353" s="245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6" t="s">
        <v>235</v>
      </c>
      <c r="AU353" s="246" t="s">
        <v>84</v>
      </c>
      <c r="AV353" s="13" t="s">
        <v>82</v>
      </c>
      <c r="AW353" s="13" t="s">
        <v>35</v>
      </c>
      <c r="AX353" s="13" t="s">
        <v>74</v>
      </c>
      <c r="AY353" s="246" t="s">
        <v>223</v>
      </c>
    </row>
    <row r="354" s="14" customFormat="1">
      <c r="A354" s="14"/>
      <c r="B354" s="247"/>
      <c r="C354" s="248"/>
      <c r="D354" s="238" t="s">
        <v>235</v>
      </c>
      <c r="E354" s="249" t="s">
        <v>172</v>
      </c>
      <c r="F354" s="250" t="s">
        <v>563</v>
      </c>
      <c r="G354" s="248"/>
      <c r="H354" s="251">
        <v>12.005000000000001</v>
      </c>
      <c r="I354" s="252"/>
      <c r="J354" s="248"/>
      <c r="K354" s="248"/>
      <c r="L354" s="253"/>
      <c r="M354" s="254"/>
      <c r="N354" s="255"/>
      <c r="O354" s="255"/>
      <c r="P354" s="255"/>
      <c r="Q354" s="255"/>
      <c r="R354" s="255"/>
      <c r="S354" s="255"/>
      <c r="T354" s="256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7" t="s">
        <v>235</v>
      </c>
      <c r="AU354" s="257" t="s">
        <v>84</v>
      </c>
      <c r="AV354" s="14" t="s">
        <v>84</v>
      </c>
      <c r="AW354" s="14" t="s">
        <v>35</v>
      </c>
      <c r="AX354" s="14" t="s">
        <v>74</v>
      </c>
      <c r="AY354" s="257" t="s">
        <v>223</v>
      </c>
    </row>
    <row r="355" s="16" customFormat="1">
      <c r="A355" s="16"/>
      <c r="B355" s="279"/>
      <c r="C355" s="280"/>
      <c r="D355" s="238" t="s">
        <v>235</v>
      </c>
      <c r="E355" s="281" t="s">
        <v>28</v>
      </c>
      <c r="F355" s="282" t="s">
        <v>564</v>
      </c>
      <c r="G355" s="280"/>
      <c r="H355" s="283">
        <v>12.005000000000001</v>
      </c>
      <c r="I355" s="284"/>
      <c r="J355" s="280"/>
      <c r="K355" s="280"/>
      <c r="L355" s="285"/>
      <c r="M355" s="286"/>
      <c r="N355" s="287"/>
      <c r="O355" s="287"/>
      <c r="P355" s="287"/>
      <c r="Q355" s="287"/>
      <c r="R355" s="287"/>
      <c r="S355" s="287"/>
      <c r="T355" s="288"/>
      <c r="U355" s="16"/>
      <c r="V355" s="16"/>
      <c r="W355" s="16"/>
      <c r="X355" s="16"/>
      <c r="Y355" s="16"/>
      <c r="Z355" s="16"/>
      <c r="AA355" s="16"/>
      <c r="AB355" s="16"/>
      <c r="AC355" s="16"/>
      <c r="AD355" s="16"/>
      <c r="AE355" s="16"/>
      <c r="AT355" s="289" t="s">
        <v>235</v>
      </c>
      <c r="AU355" s="289" t="s">
        <v>84</v>
      </c>
      <c r="AV355" s="16" t="s">
        <v>224</v>
      </c>
      <c r="AW355" s="16" t="s">
        <v>35</v>
      </c>
      <c r="AX355" s="16" t="s">
        <v>74</v>
      </c>
      <c r="AY355" s="289" t="s">
        <v>223</v>
      </c>
    </row>
    <row r="356" s="13" customFormat="1">
      <c r="A356" s="13"/>
      <c r="B356" s="236"/>
      <c r="C356" s="237"/>
      <c r="D356" s="238" t="s">
        <v>235</v>
      </c>
      <c r="E356" s="239" t="s">
        <v>28</v>
      </c>
      <c r="F356" s="240" t="s">
        <v>244</v>
      </c>
      <c r="G356" s="237"/>
      <c r="H356" s="239" t="s">
        <v>28</v>
      </c>
      <c r="I356" s="241"/>
      <c r="J356" s="237"/>
      <c r="K356" s="237"/>
      <c r="L356" s="242"/>
      <c r="M356" s="243"/>
      <c r="N356" s="244"/>
      <c r="O356" s="244"/>
      <c r="P356" s="244"/>
      <c r="Q356" s="244"/>
      <c r="R356" s="244"/>
      <c r="S356" s="244"/>
      <c r="T356" s="245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6" t="s">
        <v>235</v>
      </c>
      <c r="AU356" s="246" t="s">
        <v>84</v>
      </c>
      <c r="AV356" s="13" t="s">
        <v>82</v>
      </c>
      <c r="AW356" s="13" t="s">
        <v>35</v>
      </c>
      <c r="AX356" s="13" t="s">
        <v>74</v>
      </c>
      <c r="AY356" s="246" t="s">
        <v>223</v>
      </c>
    </row>
    <row r="357" s="14" customFormat="1">
      <c r="A357" s="14"/>
      <c r="B357" s="247"/>
      <c r="C357" s="248"/>
      <c r="D357" s="238" t="s">
        <v>235</v>
      </c>
      <c r="E357" s="249" t="s">
        <v>28</v>
      </c>
      <c r="F357" s="250" t="s">
        <v>565</v>
      </c>
      <c r="G357" s="248"/>
      <c r="H357" s="251">
        <v>8.0700000000000003</v>
      </c>
      <c r="I357" s="252"/>
      <c r="J357" s="248"/>
      <c r="K357" s="248"/>
      <c r="L357" s="253"/>
      <c r="M357" s="254"/>
      <c r="N357" s="255"/>
      <c r="O357" s="255"/>
      <c r="P357" s="255"/>
      <c r="Q357" s="255"/>
      <c r="R357" s="255"/>
      <c r="S357" s="255"/>
      <c r="T357" s="256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7" t="s">
        <v>235</v>
      </c>
      <c r="AU357" s="257" t="s">
        <v>84</v>
      </c>
      <c r="AV357" s="14" t="s">
        <v>84</v>
      </c>
      <c r="AW357" s="14" t="s">
        <v>35</v>
      </c>
      <c r="AX357" s="14" t="s">
        <v>74</v>
      </c>
      <c r="AY357" s="257" t="s">
        <v>223</v>
      </c>
    </row>
    <row r="358" s="14" customFormat="1">
      <c r="A358" s="14"/>
      <c r="B358" s="247"/>
      <c r="C358" s="248"/>
      <c r="D358" s="238" t="s">
        <v>235</v>
      </c>
      <c r="E358" s="249" t="s">
        <v>28</v>
      </c>
      <c r="F358" s="250" t="s">
        <v>566</v>
      </c>
      <c r="G358" s="248"/>
      <c r="H358" s="251">
        <v>5.3620000000000001</v>
      </c>
      <c r="I358" s="252"/>
      <c r="J358" s="248"/>
      <c r="K358" s="248"/>
      <c r="L358" s="253"/>
      <c r="M358" s="254"/>
      <c r="N358" s="255"/>
      <c r="O358" s="255"/>
      <c r="P358" s="255"/>
      <c r="Q358" s="255"/>
      <c r="R358" s="255"/>
      <c r="S358" s="255"/>
      <c r="T358" s="256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7" t="s">
        <v>235</v>
      </c>
      <c r="AU358" s="257" t="s">
        <v>84</v>
      </c>
      <c r="AV358" s="14" t="s">
        <v>84</v>
      </c>
      <c r="AW358" s="14" t="s">
        <v>35</v>
      </c>
      <c r="AX358" s="14" t="s">
        <v>74</v>
      </c>
      <c r="AY358" s="257" t="s">
        <v>223</v>
      </c>
    </row>
    <row r="359" s="16" customFormat="1">
      <c r="A359" s="16"/>
      <c r="B359" s="279"/>
      <c r="C359" s="280"/>
      <c r="D359" s="238" t="s">
        <v>235</v>
      </c>
      <c r="E359" s="281" t="s">
        <v>175</v>
      </c>
      <c r="F359" s="282" t="s">
        <v>564</v>
      </c>
      <c r="G359" s="280"/>
      <c r="H359" s="283">
        <v>13.432</v>
      </c>
      <c r="I359" s="284"/>
      <c r="J359" s="280"/>
      <c r="K359" s="280"/>
      <c r="L359" s="285"/>
      <c r="M359" s="286"/>
      <c r="N359" s="287"/>
      <c r="O359" s="287"/>
      <c r="P359" s="287"/>
      <c r="Q359" s="287"/>
      <c r="R359" s="287"/>
      <c r="S359" s="287"/>
      <c r="T359" s="288"/>
      <c r="U359" s="16"/>
      <c r="V359" s="16"/>
      <c r="W359" s="16"/>
      <c r="X359" s="16"/>
      <c r="Y359" s="16"/>
      <c r="Z359" s="16"/>
      <c r="AA359" s="16"/>
      <c r="AB359" s="16"/>
      <c r="AC359" s="16"/>
      <c r="AD359" s="16"/>
      <c r="AE359" s="16"/>
      <c r="AT359" s="289" t="s">
        <v>235</v>
      </c>
      <c r="AU359" s="289" t="s">
        <v>84</v>
      </c>
      <c r="AV359" s="16" t="s">
        <v>224</v>
      </c>
      <c r="AW359" s="16" t="s">
        <v>35</v>
      </c>
      <c r="AX359" s="16" t="s">
        <v>74</v>
      </c>
      <c r="AY359" s="289" t="s">
        <v>223</v>
      </c>
    </row>
    <row r="360" s="15" customFormat="1">
      <c r="A360" s="15"/>
      <c r="B360" s="258"/>
      <c r="C360" s="259"/>
      <c r="D360" s="238" t="s">
        <v>235</v>
      </c>
      <c r="E360" s="260" t="s">
        <v>138</v>
      </c>
      <c r="F360" s="261" t="s">
        <v>248</v>
      </c>
      <c r="G360" s="259"/>
      <c r="H360" s="262">
        <v>25.437000000000001</v>
      </c>
      <c r="I360" s="263"/>
      <c r="J360" s="259"/>
      <c r="K360" s="259"/>
      <c r="L360" s="264"/>
      <c r="M360" s="265"/>
      <c r="N360" s="266"/>
      <c r="O360" s="266"/>
      <c r="P360" s="266"/>
      <c r="Q360" s="266"/>
      <c r="R360" s="266"/>
      <c r="S360" s="266"/>
      <c r="T360" s="267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68" t="s">
        <v>235</v>
      </c>
      <c r="AU360" s="268" t="s">
        <v>84</v>
      </c>
      <c r="AV360" s="15" t="s">
        <v>231</v>
      </c>
      <c r="AW360" s="15" t="s">
        <v>35</v>
      </c>
      <c r="AX360" s="15" t="s">
        <v>82</v>
      </c>
      <c r="AY360" s="268" t="s">
        <v>223</v>
      </c>
    </row>
    <row r="361" s="2" customFormat="1" ht="24.15" customHeight="1">
      <c r="A361" s="42"/>
      <c r="B361" s="43"/>
      <c r="C361" s="218" t="s">
        <v>567</v>
      </c>
      <c r="D361" s="218" t="s">
        <v>226</v>
      </c>
      <c r="E361" s="219" t="s">
        <v>568</v>
      </c>
      <c r="F361" s="220" t="s">
        <v>569</v>
      </c>
      <c r="G361" s="221" t="s">
        <v>229</v>
      </c>
      <c r="H361" s="222">
        <v>11</v>
      </c>
      <c r="I361" s="223"/>
      <c r="J361" s="224">
        <f>ROUND(I361*H361,2)</f>
        <v>0</v>
      </c>
      <c r="K361" s="220" t="s">
        <v>230</v>
      </c>
      <c r="L361" s="48"/>
      <c r="M361" s="225" t="s">
        <v>28</v>
      </c>
      <c r="N361" s="226" t="s">
        <v>45</v>
      </c>
      <c r="O361" s="88"/>
      <c r="P361" s="227">
        <f>O361*H361</f>
        <v>0</v>
      </c>
      <c r="Q361" s="227">
        <v>0</v>
      </c>
      <c r="R361" s="227">
        <f>Q361*H361</f>
        <v>0</v>
      </c>
      <c r="S361" s="227">
        <v>0.12</v>
      </c>
      <c r="T361" s="228">
        <f>S361*H361</f>
        <v>1.3199999999999998</v>
      </c>
      <c r="U361" s="42"/>
      <c r="V361" s="42"/>
      <c r="W361" s="42"/>
      <c r="X361" s="42"/>
      <c r="Y361" s="42"/>
      <c r="Z361" s="42"/>
      <c r="AA361" s="42"/>
      <c r="AB361" s="42"/>
      <c r="AC361" s="42"/>
      <c r="AD361" s="42"/>
      <c r="AE361" s="42"/>
      <c r="AR361" s="229" t="s">
        <v>231</v>
      </c>
      <c r="AT361" s="229" t="s">
        <v>226</v>
      </c>
      <c r="AU361" s="229" t="s">
        <v>84</v>
      </c>
      <c r="AY361" s="21" t="s">
        <v>223</v>
      </c>
      <c r="BE361" s="230">
        <f>IF(N361="základní",J361,0)</f>
        <v>0</v>
      </c>
      <c r="BF361" s="230">
        <f>IF(N361="snížená",J361,0)</f>
        <v>0</v>
      </c>
      <c r="BG361" s="230">
        <f>IF(N361="zákl. přenesená",J361,0)</f>
        <v>0</v>
      </c>
      <c r="BH361" s="230">
        <f>IF(N361="sníž. přenesená",J361,0)</f>
        <v>0</v>
      </c>
      <c r="BI361" s="230">
        <f>IF(N361="nulová",J361,0)</f>
        <v>0</v>
      </c>
      <c r="BJ361" s="21" t="s">
        <v>82</v>
      </c>
      <c r="BK361" s="230">
        <f>ROUND(I361*H361,2)</f>
        <v>0</v>
      </c>
      <c r="BL361" s="21" t="s">
        <v>231</v>
      </c>
      <c r="BM361" s="229" t="s">
        <v>570</v>
      </c>
    </row>
    <row r="362" s="2" customFormat="1">
      <c r="A362" s="42"/>
      <c r="B362" s="43"/>
      <c r="C362" s="44"/>
      <c r="D362" s="231" t="s">
        <v>233</v>
      </c>
      <c r="E362" s="44"/>
      <c r="F362" s="232" t="s">
        <v>571</v>
      </c>
      <c r="G362" s="44"/>
      <c r="H362" s="44"/>
      <c r="I362" s="233"/>
      <c r="J362" s="44"/>
      <c r="K362" s="44"/>
      <c r="L362" s="48"/>
      <c r="M362" s="234"/>
      <c r="N362" s="235"/>
      <c r="O362" s="88"/>
      <c r="P362" s="88"/>
      <c r="Q362" s="88"/>
      <c r="R362" s="88"/>
      <c r="S362" s="88"/>
      <c r="T362" s="89"/>
      <c r="U362" s="42"/>
      <c r="V362" s="42"/>
      <c r="W362" s="42"/>
      <c r="X362" s="42"/>
      <c r="Y362" s="42"/>
      <c r="Z362" s="42"/>
      <c r="AA362" s="42"/>
      <c r="AB362" s="42"/>
      <c r="AC362" s="42"/>
      <c r="AD362" s="42"/>
      <c r="AE362" s="42"/>
      <c r="AT362" s="21" t="s">
        <v>233</v>
      </c>
      <c r="AU362" s="21" t="s">
        <v>84</v>
      </c>
    </row>
    <row r="363" s="13" customFormat="1">
      <c r="A363" s="13"/>
      <c r="B363" s="236"/>
      <c r="C363" s="237"/>
      <c r="D363" s="238" t="s">
        <v>235</v>
      </c>
      <c r="E363" s="239" t="s">
        <v>28</v>
      </c>
      <c r="F363" s="240" t="s">
        <v>242</v>
      </c>
      <c r="G363" s="237"/>
      <c r="H363" s="239" t="s">
        <v>28</v>
      </c>
      <c r="I363" s="241"/>
      <c r="J363" s="237"/>
      <c r="K363" s="237"/>
      <c r="L363" s="242"/>
      <c r="M363" s="243"/>
      <c r="N363" s="244"/>
      <c r="O363" s="244"/>
      <c r="P363" s="244"/>
      <c r="Q363" s="244"/>
      <c r="R363" s="244"/>
      <c r="S363" s="244"/>
      <c r="T363" s="245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6" t="s">
        <v>235</v>
      </c>
      <c r="AU363" s="246" t="s">
        <v>84</v>
      </c>
      <c r="AV363" s="13" t="s">
        <v>82</v>
      </c>
      <c r="AW363" s="13" t="s">
        <v>35</v>
      </c>
      <c r="AX363" s="13" t="s">
        <v>74</v>
      </c>
      <c r="AY363" s="246" t="s">
        <v>223</v>
      </c>
    </row>
    <row r="364" s="14" customFormat="1">
      <c r="A364" s="14"/>
      <c r="B364" s="247"/>
      <c r="C364" s="248"/>
      <c r="D364" s="238" t="s">
        <v>235</v>
      </c>
      <c r="E364" s="249" t="s">
        <v>28</v>
      </c>
      <c r="F364" s="250" t="s">
        <v>109</v>
      </c>
      <c r="G364" s="248"/>
      <c r="H364" s="251">
        <v>11</v>
      </c>
      <c r="I364" s="252"/>
      <c r="J364" s="248"/>
      <c r="K364" s="248"/>
      <c r="L364" s="253"/>
      <c r="M364" s="254"/>
      <c r="N364" s="255"/>
      <c r="O364" s="255"/>
      <c r="P364" s="255"/>
      <c r="Q364" s="255"/>
      <c r="R364" s="255"/>
      <c r="S364" s="255"/>
      <c r="T364" s="256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7" t="s">
        <v>235</v>
      </c>
      <c r="AU364" s="257" t="s">
        <v>84</v>
      </c>
      <c r="AV364" s="14" t="s">
        <v>84</v>
      </c>
      <c r="AW364" s="14" t="s">
        <v>35</v>
      </c>
      <c r="AX364" s="14" t="s">
        <v>74</v>
      </c>
      <c r="AY364" s="257" t="s">
        <v>223</v>
      </c>
    </row>
    <row r="365" s="15" customFormat="1">
      <c r="A365" s="15"/>
      <c r="B365" s="258"/>
      <c r="C365" s="259"/>
      <c r="D365" s="238" t="s">
        <v>235</v>
      </c>
      <c r="E365" s="260" t="s">
        <v>108</v>
      </c>
      <c r="F365" s="261" t="s">
        <v>248</v>
      </c>
      <c r="G365" s="259"/>
      <c r="H365" s="262">
        <v>11</v>
      </c>
      <c r="I365" s="263"/>
      <c r="J365" s="259"/>
      <c r="K365" s="259"/>
      <c r="L365" s="264"/>
      <c r="M365" s="265"/>
      <c r="N365" s="266"/>
      <c r="O365" s="266"/>
      <c r="P365" s="266"/>
      <c r="Q365" s="266"/>
      <c r="R365" s="266"/>
      <c r="S365" s="266"/>
      <c r="T365" s="267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68" t="s">
        <v>235</v>
      </c>
      <c r="AU365" s="268" t="s">
        <v>84</v>
      </c>
      <c r="AV365" s="15" t="s">
        <v>231</v>
      </c>
      <c r="AW365" s="15" t="s">
        <v>35</v>
      </c>
      <c r="AX365" s="15" t="s">
        <v>82</v>
      </c>
      <c r="AY365" s="268" t="s">
        <v>223</v>
      </c>
    </row>
    <row r="366" s="2" customFormat="1" ht="21.75" customHeight="1">
      <c r="A366" s="42"/>
      <c r="B366" s="43"/>
      <c r="C366" s="218" t="s">
        <v>572</v>
      </c>
      <c r="D366" s="218" t="s">
        <v>226</v>
      </c>
      <c r="E366" s="219" t="s">
        <v>573</v>
      </c>
      <c r="F366" s="220" t="s">
        <v>574</v>
      </c>
      <c r="G366" s="221" t="s">
        <v>303</v>
      </c>
      <c r="H366" s="222">
        <v>2.6120000000000001</v>
      </c>
      <c r="I366" s="223"/>
      <c r="J366" s="224">
        <f>ROUND(I366*H366,2)</f>
        <v>0</v>
      </c>
      <c r="K366" s="220" t="s">
        <v>230</v>
      </c>
      <c r="L366" s="48"/>
      <c r="M366" s="225" t="s">
        <v>28</v>
      </c>
      <c r="N366" s="226" t="s">
        <v>45</v>
      </c>
      <c r="O366" s="88"/>
      <c r="P366" s="227">
        <f>O366*H366</f>
        <v>0</v>
      </c>
      <c r="Q366" s="227">
        <v>0</v>
      </c>
      <c r="R366" s="227">
        <f>Q366*H366</f>
        <v>0</v>
      </c>
      <c r="S366" s="227">
        <v>1.3999999999999999</v>
      </c>
      <c r="T366" s="228">
        <f>S366*H366</f>
        <v>3.6568000000000001</v>
      </c>
      <c r="U366" s="42"/>
      <c r="V366" s="42"/>
      <c r="W366" s="42"/>
      <c r="X366" s="42"/>
      <c r="Y366" s="42"/>
      <c r="Z366" s="42"/>
      <c r="AA366" s="42"/>
      <c r="AB366" s="42"/>
      <c r="AC366" s="42"/>
      <c r="AD366" s="42"/>
      <c r="AE366" s="42"/>
      <c r="AR366" s="229" t="s">
        <v>231</v>
      </c>
      <c r="AT366" s="229" t="s">
        <v>226</v>
      </c>
      <c r="AU366" s="229" t="s">
        <v>84</v>
      </c>
      <c r="AY366" s="21" t="s">
        <v>223</v>
      </c>
      <c r="BE366" s="230">
        <f>IF(N366="základní",J366,0)</f>
        <v>0</v>
      </c>
      <c r="BF366" s="230">
        <f>IF(N366="snížená",J366,0)</f>
        <v>0</v>
      </c>
      <c r="BG366" s="230">
        <f>IF(N366="zákl. přenesená",J366,0)</f>
        <v>0</v>
      </c>
      <c r="BH366" s="230">
        <f>IF(N366="sníž. přenesená",J366,0)</f>
        <v>0</v>
      </c>
      <c r="BI366" s="230">
        <f>IF(N366="nulová",J366,0)</f>
        <v>0</v>
      </c>
      <c r="BJ366" s="21" t="s">
        <v>82</v>
      </c>
      <c r="BK366" s="230">
        <f>ROUND(I366*H366,2)</f>
        <v>0</v>
      </c>
      <c r="BL366" s="21" t="s">
        <v>231</v>
      </c>
      <c r="BM366" s="229" t="s">
        <v>575</v>
      </c>
    </row>
    <row r="367" s="2" customFormat="1">
      <c r="A367" s="42"/>
      <c r="B367" s="43"/>
      <c r="C367" s="44"/>
      <c r="D367" s="231" t="s">
        <v>233</v>
      </c>
      <c r="E367" s="44"/>
      <c r="F367" s="232" t="s">
        <v>576</v>
      </c>
      <c r="G367" s="44"/>
      <c r="H367" s="44"/>
      <c r="I367" s="233"/>
      <c r="J367" s="44"/>
      <c r="K367" s="44"/>
      <c r="L367" s="48"/>
      <c r="M367" s="234"/>
      <c r="N367" s="235"/>
      <c r="O367" s="88"/>
      <c r="P367" s="88"/>
      <c r="Q367" s="88"/>
      <c r="R367" s="88"/>
      <c r="S367" s="88"/>
      <c r="T367" s="89"/>
      <c r="U367" s="42"/>
      <c r="V367" s="42"/>
      <c r="W367" s="42"/>
      <c r="X367" s="42"/>
      <c r="Y367" s="42"/>
      <c r="Z367" s="42"/>
      <c r="AA367" s="42"/>
      <c r="AB367" s="42"/>
      <c r="AC367" s="42"/>
      <c r="AD367" s="42"/>
      <c r="AE367" s="42"/>
      <c r="AT367" s="21" t="s">
        <v>233</v>
      </c>
      <c r="AU367" s="21" t="s">
        <v>84</v>
      </c>
    </row>
    <row r="368" s="13" customFormat="1">
      <c r="A368" s="13"/>
      <c r="B368" s="236"/>
      <c r="C368" s="237"/>
      <c r="D368" s="238" t="s">
        <v>235</v>
      </c>
      <c r="E368" s="239" t="s">
        <v>28</v>
      </c>
      <c r="F368" s="240" t="s">
        <v>242</v>
      </c>
      <c r="G368" s="237"/>
      <c r="H368" s="239" t="s">
        <v>28</v>
      </c>
      <c r="I368" s="241"/>
      <c r="J368" s="237"/>
      <c r="K368" s="237"/>
      <c r="L368" s="242"/>
      <c r="M368" s="243"/>
      <c r="N368" s="244"/>
      <c r="O368" s="244"/>
      <c r="P368" s="244"/>
      <c r="Q368" s="244"/>
      <c r="R368" s="244"/>
      <c r="S368" s="244"/>
      <c r="T368" s="245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6" t="s">
        <v>235</v>
      </c>
      <c r="AU368" s="246" t="s">
        <v>84</v>
      </c>
      <c r="AV368" s="13" t="s">
        <v>82</v>
      </c>
      <c r="AW368" s="13" t="s">
        <v>35</v>
      </c>
      <c r="AX368" s="13" t="s">
        <v>74</v>
      </c>
      <c r="AY368" s="246" t="s">
        <v>223</v>
      </c>
    </row>
    <row r="369" s="14" customFormat="1">
      <c r="A369" s="14"/>
      <c r="B369" s="247"/>
      <c r="C369" s="248"/>
      <c r="D369" s="238" t="s">
        <v>235</v>
      </c>
      <c r="E369" s="249" t="s">
        <v>28</v>
      </c>
      <c r="F369" s="250" t="s">
        <v>527</v>
      </c>
      <c r="G369" s="248"/>
      <c r="H369" s="251">
        <v>2.0009999999999999</v>
      </c>
      <c r="I369" s="252"/>
      <c r="J369" s="248"/>
      <c r="K369" s="248"/>
      <c r="L369" s="253"/>
      <c r="M369" s="254"/>
      <c r="N369" s="255"/>
      <c r="O369" s="255"/>
      <c r="P369" s="255"/>
      <c r="Q369" s="255"/>
      <c r="R369" s="255"/>
      <c r="S369" s="255"/>
      <c r="T369" s="256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7" t="s">
        <v>235</v>
      </c>
      <c r="AU369" s="257" t="s">
        <v>84</v>
      </c>
      <c r="AV369" s="14" t="s">
        <v>84</v>
      </c>
      <c r="AW369" s="14" t="s">
        <v>35</v>
      </c>
      <c r="AX369" s="14" t="s">
        <v>74</v>
      </c>
      <c r="AY369" s="257" t="s">
        <v>223</v>
      </c>
    </row>
    <row r="370" s="13" customFormat="1">
      <c r="A370" s="13"/>
      <c r="B370" s="236"/>
      <c r="C370" s="237"/>
      <c r="D370" s="238" t="s">
        <v>235</v>
      </c>
      <c r="E370" s="239" t="s">
        <v>28</v>
      </c>
      <c r="F370" s="240" t="s">
        <v>244</v>
      </c>
      <c r="G370" s="237"/>
      <c r="H370" s="239" t="s">
        <v>28</v>
      </c>
      <c r="I370" s="241"/>
      <c r="J370" s="237"/>
      <c r="K370" s="237"/>
      <c r="L370" s="242"/>
      <c r="M370" s="243"/>
      <c r="N370" s="244"/>
      <c r="O370" s="244"/>
      <c r="P370" s="244"/>
      <c r="Q370" s="244"/>
      <c r="R370" s="244"/>
      <c r="S370" s="244"/>
      <c r="T370" s="245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6" t="s">
        <v>235</v>
      </c>
      <c r="AU370" s="246" t="s">
        <v>84</v>
      </c>
      <c r="AV370" s="13" t="s">
        <v>82</v>
      </c>
      <c r="AW370" s="13" t="s">
        <v>35</v>
      </c>
      <c r="AX370" s="13" t="s">
        <v>74</v>
      </c>
      <c r="AY370" s="246" t="s">
        <v>223</v>
      </c>
    </row>
    <row r="371" s="14" customFormat="1">
      <c r="A371" s="14"/>
      <c r="B371" s="247"/>
      <c r="C371" s="248"/>
      <c r="D371" s="238" t="s">
        <v>235</v>
      </c>
      <c r="E371" s="249" t="s">
        <v>28</v>
      </c>
      <c r="F371" s="250" t="s">
        <v>528</v>
      </c>
      <c r="G371" s="248"/>
      <c r="H371" s="251">
        <v>0.61099999999999999</v>
      </c>
      <c r="I371" s="252"/>
      <c r="J371" s="248"/>
      <c r="K371" s="248"/>
      <c r="L371" s="253"/>
      <c r="M371" s="254"/>
      <c r="N371" s="255"/>
      <c r="O371" s="255"/>
      <c r="P371" s="255"/>
      <c r="Q371" s="255"/>
      <c r="R371" s="255"/>
      <c r="S371" s="255"/>
      <c r="T371" s="256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7" t="s">
        <v>235</v>
      </c>
      <c r="AU371" s="257" t="s">
        <v>84</v>
      </c>
      <c r="AV371" s="14" t="s">
        <v>84</v>
      </c>
      <c r="AW371" s="14" t="s">
        <v>35</v>
      </c>
      <c r="AX371" s="14" t="s">
        <v>74</v>
      </c>
      <c r="AY371" s="257" t="s">
        <v>223</v>
      </c>
    </row>
    <row r="372" s="15" customFormat="1">
      <c r="A372" s="15"/>
      <c r="B372" s="258"/>
      <c r="C372" s="259"/>
      <c r="D372" s="238" t="s">
        <v>235</v>
      </c>
      <c r="E372" s="260" t="s">
        <v>28</v>
      </c>
      <c r="F372" s="261" t="s">
        <v>248</v>
      </c>
      <c r="G372" s="259"/>
      <c r="H372" s="262">
        <v>2.6120000000000001</v>
      </c>
      <c r="I372" s="263"/>
      <c r="J372" s="259"/>
      <c r="K372" s="259"/>
      <c r="L372" s="264"/>
      <c r="M372" s="265"/>
      <c r="N372" s="266"/>
      <c r="O372" s="266"/>
      <c r="P372" s="266"/>
      <c r="Q372" s="266"/>
      <c r="R372" s="266"/>
      <c r="S372" s="266"/>
      <c r="T372" s="267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68" t="s">
        <v>235</v>
      </c>
      <c r="AU372" s="268" t="s">
        <v>84</v>
      </c>
      <c r="AV372" s="15" t="s">
        <v>231</v>
      </c>
      <c r="AW372" s="15" t="s">
        <v>35</v>
      </c>
      <c r="AX372" s="15" t="s">
        <v>82</v>
      </c>
      <c r="AY372" s="268" t="s">
        <v>223</v>
      </c>
    </row>
    <row r="373" s="2" customFormat="1" ht="21.75" customHeight="1">
      <c r="A373" s="42"/>
      <c r="B373" s="43"/>
      <c r="C373" s="218" t="s">
        <v>577</v>
      </c>
      <c r="D373" s="218" t="s">
        <v>226</v>
      </c>
      <c r="E373" s="219" t="s">
        <v>578</v>
      </c>
      <c r="F373" s="220" t="s">
        <v>579</v>
      </c>
      <c r="G373" s="221" t="s">
        <v>303</v>
      </c>
      <c r="H373" s="222">
        <v>4.2549999999999999</v>
      </c>
      <c r="I373" s="223"/>
      <c r="J373" s="224">
        <f>ROUND(I373*H373,2)</f>
        <v>0</v>
      </c>
      <c r="K373" s="220" t="s">
        <v>230</v>
      </c>
      <c r="L373" s="48"/>
      <c r="M373" s="225" t="s">
        <v>28</v>
      </c>
      <c r="N373" s="226" t="s">
        <v>45</v>
      </c>
      <c r="O373" s="88"/>
      <c r="P373" s="227">
        <f>O373*H373</f>
        <v>0</v>
      </c>
      <c r="Q373" s="227">
        <v>0</v>
      </c>
      <c r="R373" s="227">
        <f>Q373*H373</f>
        <v>0</v>
      </c>
      <c r="S373" s="227">
        <v>1.3999999999999999</v>
      </c>
      <c r="T373" s="228">
        <f>S373*H373</f>
        <v>5.9569999999999999</v>
      </c>
      <c r="U373" s="42"/>
      <c r="V373" s="42"/>
      <c r="W373" s="42"/>
      <c r="X373" s="42"/>
      <c r="Y373" s="42"/>
      <c r="Z373" s="42"/>
      <c r="AA373" s="42"/>
      <c r="AB373" s="42"/>
      <c r="AC373" s="42"/>
      <c r="AD373" s="42"/>
      <c r="AE373" s="42"/>
      <c r="AR373" s="229" t="s">
        <v>231</v>
      </c>
      <c r="AT373" s="229" t="s">
        <v>226</v>
      </c>
      <c r="AU373" s="229" t="s">
        <v>84</v>
      </c>
      <c r="AY373" s="21" t="s">
        <v>223</v>
      </c>
      <c r="BE373" s="230">
        <f>IF(N373="základní",J373,0)</f>
        <v>0</v>
      </c>
      <c r="BF373" s="230">
        <f>IF(N373="snížená",J373,0)</f>
        <v>0</v>
      </c>
      <c r="BG373" s="230">
        <f>IF(N373="zákl. přenesená",J373,0)</f>
        <v>0</v>
      </c>
      <c r="BH373" s="230">
        <f>IF(N373="sníž. přenesená",J373,0)</f>
        <v>0</v>
      </c>
      <c r="BI373" s="230">
        <f>IF(N373="nulová",J373,0)</f>
        <v>0</v>
      </c>
      <c r="BJ373" s="21" t="s">
        <v>82</v>
      </c>
      <c r="BK373" s="230">
        <f>ROUND(I373*H373,2)</f>
        <v>0</v>
      </c>
      <c r="BL373" s="21" t="s">
        <v>231</v>
      </c>
      <c r="BM373" s="229" t="s">
        <v>580</v>
      </c>
    </row>
    <row r="374" s="2" customFormat="1">
      <c r="A374" s="42"/>
      <c r="B374" s="43"/>
      <c r="C374" s="44"/>
      <c r="D374" s="231" t="s">
        <v>233</v>
      </c>
      <c r="E374" s="44"/>
      <c r="F374" s="232" t="s">
        <v>581</v>
      </c>
      <c r="G374" s="44"/>
      <c r="H374" s="44"/>
      <c r="I374" s="233"/>
      <c r="J374" s="44"/>
      <c r="K374" s="44"/>
      <c r="L374" s="48"/>
      <c r="M374" s="234"/>
      <c r="N374" s="235"/>
      <c r="O374" s="88"/>
      <c r="P374" s="88"/>
      <c r="Q374" s="88"/>
      <c r="R374" s="88"/>
      <c r="S374" s="88"/>
      <c r="T374" s="89"/>
      <c r="U374" s="42"/>
      <c r="V374" s="42"/>
      <c r="W374" s="42"/>
      <c r="X374" s="42"/>
      <c r="Y374" s="42"/>
      <c r="Z374" s="42"/>
      <c r="AA374" s="42"/>
      <c r="AB374" s="42"/>
      <c r="AC374" s="42"/>
      <c r="AD374" s="42"/>
      <c r="AE374" s="42"/>
      <c r="AT374" s="21" t="s">
        <v>233</v>
      </c>
      <c r="AU374" s="21" t="s">
        <v>84</v>
      </c>
    </row>
    <row r="375" s="13" customFormat="1">
      <c r="A375" s="13"/>
      <c r="B375" s="236"/>
      <c r="C375" s="237"/>
      <c r="D375" s="238" t="s">
        <v>235</v>
      </c>
      <c r="E375" s="239" t="s">
        <v>28</v>
      </c>
      <c r="F375" s="240" t="s">
        <v>242</v>
      </c>
      <c r="G375" s="237"/>
      <c r="H375" s="239" t="s">
        <v>28</v>
      </c>
      <c r="I375" s="241"/>
      <c r="J375" s="237"/>
      <c r="K375" s="237"/>
      <c r="L375" s="242"/>
      <c r="M375" s="243"/>
      <c r="N375" s="244"/>
      <c r="O375" s="244"/>
      <c r="P375" s="244"/>
      <c r="Q375" s="244"/>
      <c r="R375" s="244"/>
      <c r="S375" s="244"/>
      <c r="T375" s="245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6" t="s">
        <v>235</v>
      </c>
      <c r="AU375" s="246" t="s">
        <v>84</v>
      </c>
      <c r="AV375" s="13" t="s">
        <v>82</v>
      </c>
      <c r="AW375" s="13" t="s">
        <v>35</v>
      </c>
      <c r="AX375" s="13" t="s">
        <v>74</v>
      </c>
      <c r="AY375" s="246" t="s">
        <v>223</v>
      </c>
    </row>
    <row r="376" s="14" customFormat="1">
      <c r="A376" s="14"/>
      <c r="B376" s="247"/>
      <c r="C376" s="248"/>
      <c r="D376" s="238" t="s">
        <v>235</v>
      </c>
      <c r="E376" s="249" t="s">
        <v>28</v>
      </c>
      <c r="F376" s="250" t="s">
        <v>582</v>
      </c>
      <c r="G376" s="248"/>
      <c r="H376" s="251">
        <v>1.1000000000000001</v>
      </c>
      <c r="I376" s="252"/>
      <c r="J376" s="248"/>
      <c r="K376" s="248"/>
      <c r="L376" s="253"/>
      <c r="M376" s="254"/>
      <c r="N376" s="255"/>
      <c r="O376" s="255"/>
      <c r="P376" s="255"/>
      <c r="Q376" s="255"/>
      <c r="R376" s="255"/>
      <c r="S376" s="255"/>
      <c r="T376" s="256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7" t="s">
        <v>235</v>
      </c>
      <c r="AU376" s="257" t="s">
        <v>84</v>
      </c>
      <c r="AV376" s="14" t="s">
        <v>84</v>
      </c>
      <c r="AW376" s="14" t="s">
        <v>35</v>
      </c>
      <c r="AX376" s="14" t="s">
        <v>74</v>
      </c>
      <c r="AY376" s="257" t="s">
        <v>223</v>
      </c>
    </row>
    <row r="377" s="14" customFormat="1">
      <c r="A377" s="14"/>
      <c r="B377" s="247"/>
      <c r="C377" s="248"/>
      <c r="D377" s="238" t="s">
        <v>235</v>
      </c>
      <c r="E377" s="249" t="s">
        <v>28</v>
      </c>
      <c r="F377" s="250" t="s">
        <v>583</v>
      </c>
      <c r="G377" s="248"/>
      <c r="H377" s="251">
        <v>1.2010000000000001</v>
      </c>
      <c r="I377" s="252"/>
      <c r="J377" s="248"/>
      <c r="K377" s="248"/>
      <c r="L377" s="253"/>
      <c r="M377" s="254"/>
      <c r="N377" s="255"/>
      <c r="O377" s="255"/>
      <c r="P377" s="255"/>
      <c r="Q377" s="255"/>
      <c r="R377" s="255"/>
      <c r="S377" s="255"/>
      <c r="T377" s="256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7" t="s">
        <v>235</v>
      </c>
      <c r="AU377" s="257" t="s">
        <v>84</v>
      </c>
      <c r="AV377" s="14" t="s">
        <v>84</v>
      </c>
      <c r="AW377" s="14" t="s">
        <v>35</v>
      </c>
      <c r="AX377" s="14" t="s">
        <v>74</v>
      </c>
      <c r="AY377" s="257" t="s">
        <v>223</v>
      </c>
    </row>
    <row r="378" s="13" customFormat="1">
      <c r="A378" s="13"/>
      <c r="B378" s="236"/>
      <c r="C378" s="237"/>
      <c r="D378" s="238" t="s">
        <v>235</v>
      </c>
      <c r="E378" s="239" t="s">
        <v>28</v>
      </c>
      <c r="F378" s="240" t="s">
        <v>244</v>
      </c>
      <c r="G378" s="237"/>
      <c r="H378" s="239" t="s">
        <v>28</v>
      </c>
      <c r="I378" s="241"/>
      <c r="J378" s="237"/>
      <c r="K378" s="237"/>
      <c r="L378" s="242"/>
      <c r="M378" s="243"/>
      <c r="N378" s="244"/>
      <c r="O378" s="244"/>
      <c r="P378" s="244"/>
      <c r="Q378" s="244"/>
      <c r="R378" s="244"/>
      <c r="S378" s="244"/>
      <c r="T378" s="245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6" t="s">
        <v>235</v>
      </c>
      <c r="AU378" s="246" t="s">
        <v>84</v>
      </c>
      <c r="AV378" s="13" t="s">
        <v>82</v>
      </c>
      <c r="AW378" s="13" t="s">
        <v>35</v>
      </c>
      <c r="AX378" s="13" t="s">
        <v>74</v>
      </c>
      <c r="AY378" s="246" t="s">
        <v>223</v>
      </c>
    </row>
    <row r="379" s="14" customFormat="1">
      <c r="A379" s="14"/>
      <c r="B379" s="247"/>
      <c r="C379" s="248"/>
      <c r="D379" s="238" t="s">
        <v>235</v>
      </c>
      <c r="E379" s="249" t="s">
        <v>28</v>
      </c>
      <c r="F379" s="250" t="s">
        <v>535</v>
      </c>
      <c r="G379" s="248"/>
      <c r="H379" s="251">
        <v>0.61099999999999999</v>
      </c>
      <c r="I379" s="252"/>
      <c r="J379" s="248"/>
      <c r="K379" s="248"/>
      <c r="L379" s="253"/>
      <c r="M379" s="254"/>
      <c r="N379" s="255"/>
      <c r="O379" s="255"/>
      <c r="P379" s="255"/>
      <c r="Q379" s="255"/>
      <c r="R379" s="255"/>
      <c r="S379" s="255"/>
      <c r="T379" s="256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7" t="s">
        <v>235</v>
      </c>
      <c r="AU379" s="257" t="s">
        <v>84</v>
      </c>
      <c r="AV379" s="14" t="s">
        <v>84</v>
      </c>
      <c r="AW379" s="14" t="s">
        <v>35</v>
      </c>
      <c r="AX379" s="14" t="s">
        <v>74</v>
      </c>
      <c r="AY379" s="257" t="s">
        <v>223</v>
      </c>
    </row>
    <row r="380" s="14" customFormat="1">
      <c r="A380" s="14"/>
      <c r="B380" s="247"/>
      <c r="C380" s="248"/>
      <c r="D380" s="238" t="s">
        <v>235</v>
      </c>
      <c r="E380" s="249" t="s">
        <v>28</v>
      </c>
      <c r="F380" s="250" t="s">
        <v>407</v>
      </c>
      <c r="G380" s="248"/>
      <c r="H380" s="251">
        <v>1.343</v>
      </c>
      <c r="I380" s="252"/>
      <c r="J380" s="248"/>
      <c r="K380" s="248"/>
      <c r="L380" s="253"/>
      <c r="M380" s="254"/>
      <c r="N380" s="255"/>
      <c r="O380" s="255"/>
      <c r="P380" s="255"/>
      <c r="Q380" s="255"/>
      <c r="R380" s="255"/>
      <c r="S380" s="255"/>
      <c r="T380" s="256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7" t="s">
        <v>235</v>
      </c>
      <c r="AU380" s="257" t="s">
        <v>84</v>
      </c>
      <c r="AV380" s="14" t="s">
        <v>84</v>
      </c>
      <c r="AW380" s="14" t="s">
        <v>35</v>
      </c>
      <c r="AX380" s="14" t="s">
        <v>74</v>
      </c>
      <c r="AY380" s="257" t="s">
        <v>223</v>
      </c>
    </row>
    <row r="381" s="15" customFormat="1">
      <c r="A381" s="15"/>
      <c r="B381" s="258"/>
      <c r="C381" s="259"/>
      <c r="D381" s="238" t="s">
        <v>235</v>
      </c>
      <c r="E381" s="260" t="s">
        <v>28</v>
      </c>
      <c r="F381" s="261" t="s">
        <v>248</v>
      </c>
      <c r="G381" s="259"/>
      <c r="H381" s="262">
        <v>4.2549999999999999</v>
      </c>
      <c r="I381" s="263"/>
      <c r="J381" s="259"/>
      <c r="K381" s="259"/>
      <c r="L381" s="264"/>
      <c r="M381" s="265"/>
      <c r="N381" s="266"/>
      <c r="O381" s="266"/>
      <c r="P381" s="266"/>
      <c r="Q381" s="266"/>
      <c r="R381" s="266"/>
      <c r="S381" s="266"/>
      <c r="T381" s="267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68" t="s">
        <v>235</v>
      </c>
      <c r="AU381" s="268" t="s">
        <v>84</v>
      </c>
      <c r="AV381" s="15" t="s">
        <v>231</v>
      </c>
      <c r="AW381" s="15" t="s">
        <v>35</v>
      </c>
      <c r="AX381" s="15" t="s">
        <v>82</v>
      </c>
      <c r="AY381" s="268" t="s">
        <v>223</v>
      </c>
    </row>
    <row r="382" s="2" customFormat="1" ht="24.15" customHeight="1">
      <c r="A382" s="42"/>
      <c r="B382" s="43"/>
      <c r="C382" s="218" t="s">
        <v>584</v>
      </c>
      <c r="D382" s="218" t="s">
        <v>226</v>
      </c>
      <c r="E382" s="219" t="s">
        <v>585</v>
      </c>
      <c r="F382" s="220" t="s">
        <v>586</v>
      </c>
      <c r="G382" s="221" t="s">
        <v>229</v>
      </c>
      <c r="H382" s="222">
        <v>1.8</v>
      </c>
      <c r="I382" s="223"/>
      <c r="J382" s="224">
        <f>ROUND(I382*H382,2)</f>
        <v>0</v>
      </c>
      <c r="K382" s="220" t="s">
        <v>230</v>
      </c>
      <c r="L382" s="48"/>
      <c r="M382" s="225" t="s">
        <v>28</v>
      </c>
      <c r="N382" s="226" t="s">
        <v>45</v>
      </c>
      <c r="O382" s="88"/>
      <c r="P382" s="227">
        <f>O382*H382</f>
        <v>0</v>
      </c>
      <c r="Q382" s="227">
        <v>0</v>
      </c>
      <c r="R382" s="227">
        <f>Q382*H382</f>
        <v>0</v>
      </c>
      <c r="S382" s="227">
        <v>0.087999999999999995</v>
      </c>
      <c r="T382" s="228">
        <f>S382*H382</f>
        <v>0.15839999999999999</v>
      </c>
      <c r="U382" s="42"/>
      <c r="V382" s="42"/>
      <c r="W382" s="42"/>
      <c r="X382" s="42"/>
      <c r="Y382" s="42"/>
      <c r="Z382" s="42"/>
      <c r="AA382" s="42"/>
      <c r="AB382" s="42"/>
      <c r="AC382" s="42"/>
      <c r="AD382" s="42"/>
      <c r="AE382" s="42"/>
      <c r="AR382" s="229" t="s">
        <v>231</v>
      </c>
      <c r="AT382" s="229" t="s">
        <v>226</v>
      </c>
      <c r="AU382" s="229" t="s">
        <v>84</v>
      </c>
      <c r="AY382" s="21" t="s">
        <v>223</v>
      </c>
      <c r="BE382" s="230">
        <f>IF(N382="základní",J382,0)</f>
        <v>0</v>
      </c>
      <c r="BF382" s="230">
        <f>IF(N382="snížená",J382,0)</f>
        <v>0</v>
      </c>
      <c r="BG382" s="230">
        <f>IF(N382="zákl. přenesená",J382,0)</f>
        <v>0</v>
      </c>
      <c r="BH382" s="230">
        <f>IF(N382="sníž. přenesená",J382,0)</f>
        <v>0</v>
      </c>
      <c r="BI382" s="230">
        <f>IF(N382="nulová",J382,0)</f>
        <v>0</v>
      </c>
      <c r="BJ382" s="21" t="s">
        <v>82</v>
      </c>
      <c r="BK382" s="230">
        <f>ROUND(I382*H382,2)</f>
        <v>0</v>
      </c>
      <c r="BL382" s="21" t="s">
        <v>231</v>
      </c>
      <c r="BM382" s="229" t="s">
        <v>587</v>
      </c>
    </row>
    <row r="383" s="2" customFormat="1">
      <c r="A383" s="42"/>
      <c r="B383" s="43"/>
      <c r="C383" s="44"/>
      <c r="D383" s="231" t="s">
        <v>233</v>
      </c>
      <c r="E383" s="44"/>
      <c r="F383" s="232" t="s">
        <v>588</v>
      </c>
      <c r="G383" s="44"/>
      <c r="H383" s="44"/>
      <c r="I383" s="233"/>
      <c r="J383" s="44"/>
      <c r="K383" s="44"/>
      <c r="L383" s="48"/>
      <c r="M383" s="234"/>
      <c r="N383" s="235"/>
      <c r="O383" s="88"/>
      <c r="P383" s="88"/>
      <c r="Q383" s="88"/>
      <c r="R383" s="88"/>
      <c r="S383" s="88"/>
      <c r="T383" s="89"/>
      <c r="U383" s="42"/>
      <c r="V383" s="42"/>
      <c r="W383" s="42"/>
      <c r="X383" s="42"/>
      <c r="Y383" s="42"/>
      <c r="Z383" s="42"/>
      <c r="AA383" s="42"/>
      <c r="AB383" s="42"/>
      <c r="AC383" s="42"/>
      <c r="AD383" s="42"/>
      <c r="AE383" s="42"/>
      <c r="AT383" s="21" t="s">
        <v>233</v>
      </c>
      <c r="AU383" s="21" t="s">
        <v>84</v>
      </c>
    </row>
    <row r="384" s="13" customFormat="1">
      <c r="A384" s="13"/>
      <c r="B384" s="236"/>
      <c r="C384" s="237"/>
      <c r="D384" s="238" t="s">
        <v>235</v>
      </c>
      <c r="E384" s="239" t="s">
        <v>28</v>
      </c>
      <c r="F384" s="240" t="s">
        <v>242</v>
      </c>
      <c r="G384" s="237"/>
      <c r="H384" s="239" t="s">
        <v>28</v>
      </c>
      <c r="I384" s="241"/>
      <c r="J384" s="237"/>
      <c r="K384" s="237"/>
      <c r="L384" s="242"/>
      <c r="M384" s="243"/>
      <c r="N384" s="244"/>
      <c r="O384" s="244"/>
      <c r="P384" s="244"/>
      <c r="Q384" s="244"/>
      <c r="R384" s="244"/>
      <c r="S384" s="244"/>
      <c r="T384" s="245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6" t="s">
        <v>235</v>
      </c>
      <c r="AU384" s="246" t="s">
        <v>84</v>
      </c>
      <c r="AV384" s="13" t="s">
        <v>82</v>
      </c>
      <c r="AW384" s="13" t="s">
        <v>35</v>
      </c>
      <c r="AX384" s="13" t="s">
        <v>74</v>
      </c>
      <c r="AY384" s="246" t="s">
        <v>223</v>
      </c>
    </row>
    <row r="385" s="14" customFormat="1">
      <c r="A385" s="14"/>
      <c r="B385" s="247"/>
      <c r="C385" s="248"/>
      <c r="D385" s="238" t="s">
        <v>235</v>
      </c>
      <c r="E385" s="249" t="s">
        <v>28</v>
      </c>
      <c r="F385" s="250" t="s">
        <v>273</v>
      </c>
      <c r="G385" s="248"/>
      <c r="H385" s="251">
        <v>1.8</v>
      </c>
      <c r="I385" s="252"/>
      <c r="J385" s="248"/>
      <c r="K385" s="248"/>
      <c r="L385" s="253"/>
      <c r="M385" s="254"/>
      <c r="N385" s="255"/>
      <c r="O385" s="255"/>
      <c r="P385" s="255"/>
      <c r="Q385" s="255"/>
      <c r="R385" s="255"/>
      <c r="S385" s="255"/>
      <c r="T385" s="256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7" t="s">
        <v>235</v>
      </c>
      <c r="AU385" s="257" t="s">
        <v>84</v>
      </c>
      <c r="AV385" s="14" t="s">
        <v>84</v>
      </c>
      <c r="AW385" s="14" t="s">
        <v>35</v>
      </c>
      <c r="AX385" s="14" t="s">
        <v>82</v>
      </c>
      <c r="AY385" s="257" t="s">
        <v>223</v>
      </c>
    </row>
    <row r="386" s="2" customFormat="1" ht="24.15" customHeight="1">
      <c r="A386" s="42"/>
      <c r="B386" s="43"/>
      <c r="C386" s="218" t="s">
        <v>589</v>
      </c>
      <c r="D386" s="218" t="s">
        <v>226</v>
      </c>
      <c r="E386" s="219" t="s">
        <v>590</v>
      </c>
      <c r="F386" s="220" t="s">
        <v>591</v>
      </c>
      <c r="G386" s="221" t="s">
        <v>229</v>
      </c>
      <c r="H386" s="222">
        <v>2.3879999999999999</v>
      </c>
      <c r="I386" s="223"/>
      <c r="J386" s="224">
        <f>ROUND(I386*H386,2)</f>
        <v>0</v>
      </c>
      <c r="K386" s="220" t="s">
        <v>230</v>
      </c>
      <c r="L386" s="48"/>
      <c r="M386" s="225" t="s">
        <v>28</v>
      </c>
      <c r="N386" s="226" t="s">
        <v>45</v>
      </c>
      <c r="O386" s="88"/>
      <c r="P386" s="227">
        <f>O386*H386</f>
        <v>0</v>
      </c>
      <c r="Q386" s="227">
        <v>0</v>
      </c>
      <c r="R386" s="227">
        <f>Q386*H386</f>
        <v>0</v>
      </c>
      <c r="S386" s="227">
        <v>0.17999999999999999</v>
      </c>
      <c r="T386" s="228">
        <f>S386*H386</f>
        <v>0.42983999999999994</v>
      </c>
      <c r="U386" s="42"/>
      <c r="V386" s="42"/>
      <c r="W386" s="42"/>
      <c r="X386" s="42"/>
      <c r="Y386" s="42"/>
      <c r="Z386" s="42"/>
      <c r="AA386" s="42"/>
      <c r="AB386" s="42"/>
      <c r="AC386" s="42"/>
      <c r="AD386" s="42"/>
      <c r="AE386" s="42"/>
      <c r="AR386" s="229" t="s">
        <v>231</v>
      </c>
      <c r="AT386" s="229" t="s">
        <v>226</v>
      </c>
      <c r="AU386" s="229" t="s">
        <v>84</v>
      </c>
      <c r="AY386" s="21" t="s">
        <v>223</v>
      </c>
      <c r="BE386" s="230">
        <f>IF(N386="základní",J386,0)</f>
        <v>0</v>
      </c>
      <c r="BF386" s="230">
        <f>IF(N386="snížená",J386,0)</f>
        <v>0</v>
      </c>
      <c r="BG386" s="230">
        <f>IF(N386="zákl. přenesená",J386,0)</f>
        <v>0</v>
      </c>
      <c r="BH386" s="230">
        <f>IF(N386="sníž. přenesená",J386,0)</f>
        <v>0</v>
      </c>
      <c r="BI386" s="230">
        <f>IF(N386="nulová",J386,0)</f>
        <v>0</v>
      </c>
      <c r="BJ386" s="21" t="s">
        <v>82</v>
      </c>
      <c r="BK386" s="230">
        <f>ROUND(I386*H386,2)</f>
        <v>0</v>
      </c>
      <c r="BL386" s="21" t="s">
        <v>231</v>
      </c>
      <c r="BM386" s="229" t="s">
        <v>592</v>
      </c>
    </row>
    <row r="387" s="2" customFormat="1">
      <c r="A387" s="42"/>
      <c r="B387" s="43"/>
      <c r="C387" s="44"/>
      <c r="D387" s="231" t="s">
        <v>233</v>
      </c>
      <c r="E387" s="44"/>
      <c r="F387" s="232" t="s">
        <v>593</v>
      </c>
      <c r="G387" s="44"/>
      <c r="H387" s="44"/>
      <c r="I387" s="233"/>
      <c r="J387" s="44"/>
      <c r="K387" s="44"/>
      <c r="L387" s="48"/>
      <c r="M387" s="234"/>
      <c r="N387" s="235"/>
      <c r="O387" s="88"/>
      <c r="P387" s="88"/>
      <c r="Q387" s="88"/>
      <c r="R387" s="88"/>
      <c r="S387" s="88"/>
      <c r="T387" s="89"/>
      <c r="U387" s="42"/>
      <c r="V387" s="42"/>
      <c r="W387" s="42"/>
      <c r="X387" s="42"/>
      <c r="Y387" s="42"/>
      <c r="Z387" s="42"/>
      <c r="AA387" s="42"/>
      <c r="AB387" s="42"/>
      <c r="AC387" s="42"/>
      <c r="AD387" s="42"/>
      <c r="AE387" s="42"/>
      <c r="AT387" s="21" t="s">
        <v>233</v>
      </c>
      <c r="AU387" s="21" t="s">
        <v>84</v>
      </c>
    </row>
    <row r="388" s="13" customFormat="1">
      <c r="A388" s="13"/>
      <c r="B388" s="236"/>
      <c r="C388" s="237"/>
      <c r="D388" s="238" t="s">
        <v>235</v>
      </c>
      <c r="E388" s="239" t="s">
        <v>28</v>
      </c>
      <c r="F388" s="240" t="s">
        <v>242</v>
      </c>
      <c r="G388" s="237"/>
      <c r="H388" s="239" t="s">
        <v>28</v>
      </c>
      <c r="I388" s="241"/>
      <c r="J388" s="237"/>
      <c r="K388" s="237"/>
      <c r="L388" s="242"/>
      <c r="M388" s="243"/>
      <c r="N388" s="244"/>
      <c r="O388" s="244"/>
      <c r="P388" s="244"/>
      <c r="Q388" s="244"/>
      <c r="R388" s="244"/>
      <c r="S388" s="244"/>
      <c r="T388" s="245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6" t="s">
        <v>235</v>
      </c>
      <c r="AU388" s="246" t="s">
        <v>84</v>
      </c>
      <c r="AV388" s="13" t="s">
        <v>82</v>
      </c>
      <c r="AW388" s="13" t="s">
        <v>35</v>
      </c>
      <c r="AX388" s="13" t="s">
        <v>74</v>
      </c>
      <c r="AY388" s="246" t="s">
        <v>223</v>
      </c>
    </row>
    <row r="389" s="14" customFormat="1">
      <c r="A389" s="14"/>
      <c r="B389" s="247"/>
      <c r="C389" s="248"/>
      <c r="D389" s="238" t="s">
        <v>235</v>
      </c>
      <c r="E389" s="249" t="s">
        <v>28</v>
      </c>
      <c r="F389" s="250" t="s">
        <v>594</v>
      </c>
      <c r="G389" s="248"/>
      <c r="H389" s="251">
        <v>2.3879999999999999</v>
      </c>
      <c r="I389" s="252"/>
      <c r="J389" s="248"/>
      <c r="K389" s="248"/>
      <c r="L389" s="253"/>
      <c r="M389" s="254"/>
      <c r="N389" s="255"/>
      <c r="O389" s="255"/>
      <c r="P389" s="255"/>
      <c r="Q389" s="255"/>
      <c r="R389" s="255"/>
      <c r="S389" s="255"/>
      <c r="T389" s="256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7" t="s">
        <v>235</v>
      </c>
      <c r="AU389" s="257" t="s">
        <v>84</v>
      </c>
      <c r="AV389" s="14" t="s">
        <v>84</v>
      </c>
      <c r="AW389" s="14" t="s">
        <v>35</v>
      </c>
      <c r="AX389" s="14" t="s">
        <v>82</v>
      </c>
      <c r="AY389" s="257" t="s">
        <v>223</v>
      </c>
    </row>
    <row r="390" s="2" customFormat="1" ht="16.5" customHeight="1">
      <c r="A390" s="42"/>
      <c r="B390" s="43"/>
      <c r="C390" s="218" t="s">
        <v>595</v>
      </c>
      <c r="D390" s="218" t="s">
        <v>226</v>
      </c>
      <c r="E390" s="219" t="s">
        <v>596</v>
      </c>
      <c r="F390" s="220" t="s">
        <v>597</v>
      </c>
      <c r="G390" s="221" t="s">
        <v>251</v>
      </c>
      <c r="H390" s="222">
        <v>2</v>
      </c>
      <c r="I390" s="223"/>
      <c r="J390" s="224">
        <f>ROUND(I390*H390,2)</f>
        <v>0</v>
      </c>
      <c r="K390" s="220" t="s">
        <v>230</v>
      </c>
      <c r="L390" s="48"/>
      <c r="M390" s="225" t="s">
        <v>28</v>
      </c>
      <c r="N390" s="226" t="s">
        <v>45</v>
      </c>
      <c r="O390" s="88"/>
      <c r="P390" s="227">
        <f>O390*H390</f>
        <v>0</v>
      </c>
      <c r="Q390" s="227">
        <v>0</v>
      </c>
      <c r="R390" s="227">
        <f>Q390*H390</f>
        <v>0</v>
      </c>
      <c r="S390" s="227">
        <v>0.019</v>
      </c>
      <c r="T390" s="228">
        <f>S390*H390</f>
        <v>0.037999999999999999</v>
      </c>
      <c r="U390" s="42"/>
      <c r="V390" s="42"/>
      <c r="W390" s="42"/>
      <c r="X390" s="42"/>
      <c r="Y390" s="42"/>
      <c r="Z390" s="42"/>
      <c r="AA390" s="42"/>
      <c r="AB390" s="42"/>
      <c r="AC390" s="42"/>
      <c r="AD390" s="42"/>
      <c r="AE390" s="42"/>
      <c r="AR390" s="229" t="s">
        <v>231</v>
      </c>
      <c r="AT390" s="229" t="s">
        <v>226</v>
      </c>
      <c r="AU390" s="229" t="s">
        <v>84</v>
      </c>
      <c r="AY390" s="21" t="s">
        <v>223</v>
      </c>
      <c r="BE390" s="230">
        <f>IF(N390="základní",J390,0)</f>
        <v>0</v>
      </c>
      <c r="BF390" s="230">
        <f>IF(N390="snížená",J390,0)</f>
        <v>0</v>
      </c>
      <c r="BG390" s="230">
        <f>IF(N390="zákl. přenesená",J390,0)</f>
        <v>0</v>
      </c>
      <c r="BH390" s="230">
        <f>IF(N390="sníž. přenesená",J390,0)</f>
        <v>0</v>
      </c>
      <c r="BI390" s="230">
        <f>IF(N390="nulová",J390,0)</f>
        <v>0</v>
      </c>
      <c r="BJ390" s="21" t="s">
        <v>82</v>
      </c>
      <c r="BK390" s="230">
        <f>ROUND(I390*H390,2)</f>
        <v>0</v>
      </c>
      <c r="BL390" s="21" t="s">
        <v>231</v>
      </c>
      <c r="BM390" s="229" t="s">
        <v>598</v>
      </c>
    </row>
    <row r="391" s="2" customFormat="1">
      <c r="A391" s="42"/>
      <c r="B391" s="43"/>
      <c r="C391" s="44"/>
      <c r="D391" s="231" t="s">
        <v>233</v>
      </c>
      <c r="E391" s="44"/>
      <c r="F391" s="232" t="s">
        <v>599</v>
      </c>
      <c r="G391" s="44"/>
      <c r="H391" s="44"/>
      <c r="I391" s="233"/>
      <c r="J391" s="44"/>
      <c r="K391" s="44"/>
      <c r="L391" s="48"/>
      <c r="M391" s="234"/>
      <c r="N391" s="235"/>
      <c r="O391" s="88"/>
      <c r="P391" s="88"/>
      <c r="Q391" s="88"/>
      <c r="R391" s="88"/>
      <c r="S391" s="88"/>
      <c r="T391" s="89"/>
      <c r="U391" s="42"/>
      <c r="V391" s="42"/>
      <c r="W391" s="42"/>
      <c r="X391" s="42"/>
      <c r="Y391" s="42"/>
      <c r="Z391" s="42"/>
      <c r="AA391" s="42"/>
      <c r="AB391" s="42"/>
      <c r="AC391" s="42"/>
      <c r="AD391" s="42"/>
      <c r="AE391" s="42"/>
      <c r="AT391" s="21" t="s">
        <v>233</v>
      </c>
      <c r="AU391" s="21" t="s">
        <v>84</v>
      </c>
    </row>
    <row r="392" s="13" customFormat="1">
      <c r="A392" s="13"/>
      <c r="B392" s="236"/>
      <c r="C392" s="237"/>
      <c r="D392" s="238" t="s">
        <v>235</v>
      </c>
      <c r="E392" s="239" t="s">
        <v>28</v>
      </c>
      <c r="F392" s="240" t="s">
        <v>244</v>
      </c>
      <c r="G392" s="237"/>
      <c r="H392" s="239" t="s">
        <v>28</v>
      </c>
      <c r="I392" s="241"/>
      <c r="J392" s="237"/>
      <c r="K392" s="237"/>
      <c r="L392" s="242"/>
      <c r="M392" s="243"/>
      <c r="N392" s="244"/>
      <c r="O392" s="244"/>
      <c r="P392" s="244"/>
      <c r="Q392" s="244"/>
      <c r="R392" s="244"/>
      <c r="S392" s="244"/>
      <c r="T392" s="245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6" t="s">
        <v>235</v>
      </c>
      <c r="AU392" s="246" t="s">
        <v>84</v>
      </c>
      <c r="AV392" s="13" t="s">
        <v>82</v>
      </c>
      <c r="AW392" s="13" t="s">
        <v>35</v>
      </c>
      <c r="AX392" s="13" t="s">
        <v>74</v>
      </c>
      <c r="AY392" s="246" t="s">
        <v>223</v>
      </c>
    </row>
    <row r="393" s="14" customFormat="1">
      <c r="A393" s="14"/>
      <c r="B393" s="247"/>
      <c r="C393" s="248"/>
      <c r="D393" s="238" t="s">
        <v>235</v>
      </c>
      <c r="E393" s="249" t="s">
        <v>28</v>
      </c>
      <c r="F393" s="250" t="s">
        <v>84</v>
      </c>
      <c r="G393" s="248"/>
      <c r="H393" s="251">
        <v>2</v>
      </c>
      <c r="I393" s="252"/>
      <c r="J393" s="248"/>
      <c r="K393" s="248"/>
      <c r="L393" s="253"/>
      <c r="M393" s="254"/>
      <c r="N393" s="255"/>
      <c r="O393" s="255"/>
      <c r="P393" s="255"/>
      <c r="Q393" s="255"/>
      <c r="R393" s="255"/>
      <c r="S393" s="255"/>
      <c r="T393" s="256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7" t="s">
        <v>235</v>
      </c>
      <c r="AU393" s="257" t="s">
        <v>84</v>
      </c>
      <c r="AV393" s="14" t="s">
        <v>84</v>
      </c>
      <c r="AW393" s="14" t="s">
        <v>35</v>
      </c>
      <c r="AX393" s="14" t="s">
        <v>82</v>
      </c>
      <c r="AY393" s="257" t="s">
        <v>223</v>
      </c>
    </row>
    <row r="394" s="2" customFormat="1" ht="16.5" customHeight="1">
      <c r="A394" s="42"/>
      <c r="B394" s="43"/>
      <c r="C394" s="218" t="s">
        <v>600</v>
      </c>
      <c r="D394" s="218" t="s">
        <v>226</v>
      </c>
      <c r="E394" s="219" t="s">
        <v>601</v>
      </c>
      <c r="F394" s="220" t="s">
        <v>602</v>
      </c>
      <c r="G394" s="221" t="s">
        <v>240</v>
      </c>
      <c r="H394" s="222">
        <v>23.449999999999999</v>
      </c>
      <c r="I394" s="223"/>
      <c r="J394" s="224">
        <f>ROUND(I394*H394,2)</f>
        <v>0</v>
      </c>
      <c r="K394" s="220" t="s">
        <v>28</v>
      </c>
      <c r="L394" s="48"/>
      <c r="M394" s="225" t="s">
        <v>28</v>
      </c>
      <c r="N394" s="226" t="s">
        <v>45</v>
      </c>
      <c r="O394" s="88"/>
      <c r="P394" s="227">
        <f>O394*H394</f>
        <v>0</v>
      </c>
      <c r="Q394" s="227">
        <v>0</v>
      </c>
      <c r="R394" s="227">
        <f>Q394*H394</f>
        <v>0</v>
      </c>
      <c r="S394" s="227">
        <v>0</v>
      </c>
      <c r="T394" s="228">
        <f>S394*H394</f>
        <v>0</v>
      </c>
      <c r="U394" s="42"/>
      <c r="V394" s="42"/>
      <c r="W394" s="42"/>
      <c r="X394" s="42"/>
      <c r="Y394" s="42"/>
      <c r="Z394" s="42"/>
      <c r="AA394" s="42"/>
      <c r="AB394" s="42"/>
      <c r="AC394" s="42"/>
      <c r="AD394" s="42"/>
      <c r="AE394" s="42"/>
      <c r="AR394" s="229" t="s">
        <v>231</v>
      </c>
      <c r="AT394" s="229" t="s">
        <v>226</v>
      </c>
      <c r="AU394" s="229" t="s">
        <v>84</v>
      </c>
      <c r="AY394" s="21" t="s">
        <v>223</v>
      </c>
      <c r="BE394" s="230">
        <f>IF(N394="základní",J394,0)</f>
        <v>0</v>
      </c>
      <c r="BF394" s="230">
        <f>IF(N394="snížená",J394,0)</f>
        <v>0</v>
      </c>
      <c r="BG394" s="230">
        <f>IF(N394="zákl. přenesená",J394,0)</f>
        <v>0</v>
      </c>
      <c r="BH394" s="230">
        <f>IF(N394="sníž. přenesená",J394,0)</f>
        <v>0</v>
      </c>
      <c r="BI394" s="230">
        <f>IF(N394="nulová",J394,0)</f>
        <v>0</v>
      </c>
      <c r="BJ394" s="21" t="s">
        <v>82</v>
      </c>
      <c r="BK394" s="230">
        <f>ROUND(I394*H394,2)</f>
        <v>0</v>
      </c>
      <c r="BL394" s="21" t="s">
        <v>231</v>
      </c>
      <c r="BM394" s="229" t="s">
        <v>603</v>
      </c>
    </row>
    <row r="395" s="13" customFormat="1">
      <c r="A395" s="13"/>
      <c r="B395" s="236"/>
      <c r="C395" s="237"/>
      <c r="D395" s="238" t="s">
        <v>235</v>
      </c>
      <c r="E395" s="239" t="s">
        <v>28</v>
      </c>
      <c r="F395" s="240" t="s">
        <v>242</v>
      </c>
      <c r="G395" s="237"/>
      <c r="H395" s="239" t="s">
        <v>28</v>
      </c>
      <c r="I395" s="241"/>
      <c r="J395" s="237"/>
      <c r="K395" s="237"/>
      <c r="L395" s="242"/>
      <c r="M395" s="243"/>
      <c r="N395" s="244"/>
      <c r="O395" s="244"/>
      <c r="P395" s="244"/>
      <c r="Q395" s="244"/>
      <c r="R395" s="244"/>
      <c r="S395" s="244"/>
      <c r="T395" s="245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6" t="s">
        <v>235</v>
      </c>
      <c r="AU395" s="246" t="s">
        <v>84</v>
      </c>
      <c r="AV395" s="13" t="s">
        <v>82</v>
      </c>
      <c r="AW395" s="13" t="s">
        <v>35</v>
      </c>
      <c r="AX395" s="13" t="s">
        <v>74</v>
      </c>
      <c r="AY395" s="246" t="s">
        <v>223</v>
      </c>
    </row>
    <row r="396" s="14" customFormat="1">
      <c r="A396" s="14"/>
      <c r="B396" s="247"/>
      <c r="C396" s="248"/>
      <c r="D396" s="238" t="s">
        <v>235</v>
      </c>
      <c r="E396" s="249" t="s">
        <v>28</v>
      </c>
      <c r="F396" s="250" t="s">
        <v>273</v>
      </c>
      <c r="G396" s="248"/>
      <c r="H396" s="251">
        <v>1.8</v>
      </c>
      <c r="I396" s="252"/>
      <c r="J396" s="248"/>
      <c r="K396" s="248"/>
      <c r="L396" s="253"/>
      <c r="M396" s="254"/>
      <c r="N396" s="255"/>
      <c r="O396" s="255"/>
      <c r="P396" s="255"/>
      <c r="Q396" s="255"/>
      <c r="R396" s="255"/>
      <c r="S396" s="255"/>
      <c r="T396" s="256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7" t="s">
        <v>235</v>
      </c>
      <c r="AU396" s="257" t="s">
        <v>84</v>
      </c>
      <c r="AV396" s="14" t="s">
        <v>84</v>
      </c>
      <c r="AW396" s="14" t="s">
        <v>35</v>
      </c>
      <c r="AX396" s="14" t="s">
        <v>74</v>
      </c>
      <c r="AY396" s="257" t="s">
        <v>223</v>
      </c>
    </row>
    <row r="397" s="13" customFormat="1">
      <c r="A397" s="13"/>
      <c r="B397" s="236"/>
      <c r="C397" s="237"/>
      <c r="D397" s="238" t="s">
        <v>235</v>
      </c>
      <c r="E397" s="239" t="s">
        <v>28</v>
      </c>
      <c r="F397" s="240" t="s">
        <v>244</v>
      </c>
      <c r="G397" s="237"/>
      <c r="H397" s="239" t="s">
        <v>28</v>
      </c>
      <c r="I397" s="241"/>
      <c r="J397" s="237"/>
      <c r="K397" s="237"/>
      <c r="L397" s="242"/>
      <c r="M397" s="243"/>
      <c r="N397" s="244"/>
      <c r="O397" s="244"/>
      <c r="P397" s="244"/>
      <c r="Q397" s="244"/>
      <c r="R397" s="244"/>
      <c r="S397" s="244"/>
      <c r="T397" s="245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6" t="s">
        <v>235</v>
      </c>
      <c r="AU397" s="246" t="s">
        <v>84</v>
      </c>
      <c r="AV397" s="13" t="s">
        <v>82</v>
      </c>
      <c r="AW397" s="13" t="s">
        <v>35</v>
      </c>
      <c r="AX397" s="13" t="s">
        <v>74</v>
      </c>
      <c r="AY397" s="246" t="s">
        <v>223</v>
      </c>
    </row>
    <row r="398" s="14" customFormat="1">
      <c r="A398" s="14"/>
      <c r="B398" s="247"/>
      <c r="C398" s="248"/>
      <c r="D398" s="238" t="s">
        <v>235</v>
      </c>
      <c r="E398" s="249" t="s">
        <v>28</v>
      </c>
      <c r="F398" s="250" t="s">
        <v>604</v>
      </c>
      <c r="G398" s="248"/>
      <c r="H398" s="251">
        <v>16.300000000000001</v>
      </c>
      <c r="I398" s="252"/>
      <c r="J398" s="248"/>
      <c r="K398" s="248"/>
      <c r="L398" s="253"/>
      <c r="M398" s="254"/>
      <c r="N398" s="255"/>
      <c r="O398" s="255"/>
      <c r="P398" s="255"/>
      <c r="Q398" s="255"/>
      <c r="R398" s="255"/>
      <c r="S398" s="255"/>
      <c r="T398" s="256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7" t="s">
        <v>235</v>
      </c>
      <c r="AU398" s="257" t="s">
        <v>84</v>
      </c>
      <c r="AV398" s="14" t="s">
        <v>84</v>
      </c>
      <c r="AW398" s="14" t="s">
        <v>35</v>
      </c>
      <c r="AX398" s="14" t="s">
        <v>74</v>
      </c>
      <c r="AY398" s="257" t="s">
        <v>223</v>
      </c>
    </row>
    <row r="399" s="14" customFormat="1">
      <c r="A399" s="14"/>
      <c r="B399" s="247"/>
      <c r="C399" s="248"/>
      <c r="D399" s="238" t="s">
        <v>235</v>
      </c>
      <c r="E399" s="249" t="s">
        <v>28</v>
      </c>
      <c r="F399" s="250" t="s">
        <v>605</v>
      </c>
      <c r="G399" s="248"/>
      <c r="H399" s="251">
        <v>5.3499999999999996</v>
      </c>
      <c r="I399" s="252"/>
      <c r="J399" s="248"/>
      <c r="K399" s="248"/>
      <c r="L399" s="253"/>
      <c r="M399" s="254"/>
      <c r="N399" s="255"/>
      <c r="O399" s="255"/>
      <c r="P399" s="255"/>
      <c r="Q399" s="255"/>
      <c r="R399" s="255"/>
      <c r="S399" s="255"/>
      <c r="T399" s="256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7" t="s">
        <v>235</v>
      </c>
      <c r="AU399" s="257" t="s">
        <v>84</v>
      </c>
      <c r="AV399" s="14" t="s">
        <v>84</v>
      </c>
      <c r="AW399" s="14" t="s">
        <v>35</v>
      </c>
      <c r="AX399" s="14" t="s">
        <v>74</v>
      </c>
      <c r="AY399" s="257" t="s">
        <v>223</v>
      </c>
    </row>
    <row r="400" s="15" customFormat="1">
      <c r="A400" s="15"/>
      <c r="B400" s="258"/>
      <c r="C400" s="259"/>
      <c r="D400" s="238" t="s">
        <v>235</v>
      </c>
      <c r="E400" s="260" t="s">
        <v>28</v>
      </c>
      <c r="F400" s="261" t="s">
        <v>248</v>
      </c>
      <c r="G400" s="259"/>
      <c r="H400" s="262">
        <v>23.449999999999999</v>
      </c>
      <c r="I400" s="263"/>
      <c r="J400" s="259"/>
      <c r="K400" s="259"/>
      <c r="L400" s="264"/>
      <c r="M400" s="265"/>
      <c r="N400" s="266"/>
      <c r="O400" s="266"/>
      <c r="P400" s="266"/>
      <c r="Q400" s="266"/>
      <c r="R400" s="266"/>
      <c r="S400" s="266"/>
      <c r="T400" s="267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68" t="s">
        <v>235</v>
      </c>
      <c r="AU400" s="268" t="s">
        <v>84</v>
      </c>
      <c r="AV400" s="15" t="s">
        <v>231</v>
      </c>
      <c r="AW400" s="15" t="s">
        <v>35</v>
      </c>
      <c r="AX400" s="15" t="s">
        <v>82</v>
      </c>
      <c r="AY400" s="268" t="s">
        <v>223</v>
      </c>
    </row>
    <row r="401" s="2" customFormat="1" ht="21.75" customHeight="1">
      <c r="A401" s="42"/>
      <c r="B401" s="43"/>
      <c r="C401" s="218" t="s">
        <v>606</v>
      </c>
      <c r="D401" s="218" t="s">
        <v>226</v>
      </c>
      <c r="E401" s="219" t="s">
        <v>607</v>
      </c>
      <c r="F401" s="220" t="s">
        <v>608</v>
      </c>
      <c r="G401" s="221" t="s">
        <v>229</v>
      </c>
      <c r="H401" s="222">
        <v>1222.2380000000001</v>
      </c>
      <c r="I401" s="223"/>
      <c r="J401" s="224">
        <f>ROUND(I401*H401,2)</f>
        <v>0</v>
      </c>
      <c r="K401" s="220" t="s">
        <v>230</v>
      </c>
      <c r="L401" s="48"/>
      <c r="M401" s="225" t="s">
        <v>28</v>
      </c>
      <c r="N401" s="226" t="s">
        <v>45</v>
      </c>
      <c r="O401" s="88"/>
      <c r="P401" s="227">
        <f>O401*H401</f>
        <v>0</v>
      </c>
      <c r="Q401" s="227">
        <v>0</v>
      </c>
      <c r="R401" s="227">
        <f>Q401*H401</f>
        <v>0</v>
      </c>
      <c r="S401" s="227">
        <v>0.01</v>
      </c>
      <c r="T401" s="228">
        <f>S401*H401</f>
        <v>12.222380000000001</v>
      </c>
      <c r="U401" s="42"/>
      <c r="V401" s="42"/>
      <c r="W401" s="42"/>
      <c r="X401" s="42"/>
      <c r="Y401" s="42"/>
      <c r="Z401" s="42"/>
      <c r="AA401" s="42"/>
      <c r="AB401" s="42"/>
      <c r="AC401" s="42"/>
      <c r="AD401" s="42"/>
      <c r="AE401" s="42"/>
      <c r="AR401" s="229" t="s">
        <v>231</v>
      </c>
      <c r="AT401" s="229" t="s">
        <v>226</v>
      </c>
      <c r="AU401" s="229" t="s">
        <v>84</v>
      </c>
      <c r="AY401" s="21" t="s">
        <v>223</v>
      </c>
      <c r="BE401" s="230">
        <f>IF(N401="základní",J401,0)</f>
        <v>0</v>
      </c>
      <c r="BF401" s="230">
        <f>IF(N401="snížená",J401,0)</f>
        <v>0</v>
      </c>
      <c r="BG401" s="230">
        <f>IF(N401="zákl. přenesená",J401,0)</f>
        <v>0</v>
      </c>
      <c r="BH401" s="230">
        <f>IF(N401="sníž. přenesená",J401,0)</f>
        <v>0</v>
      </c>
      <c r="BI401" s="230">
        <f>IF(N401="nulová",J401,0)</f>
        <v>0</v>
      </c>
      <c r="BJ401" s="21" t="s">
        <v>82</v>
      </c>
      <c r="BK401" s="230">
        <f>ROUND(I401*H401,2)</f>
        <v>0</v>
      </c>
      <c r="BL401" s="21" t="s">
        <v>231</v>
      </c>
      <c r="BM401" s="229" t="s">
        <v>609</v>
      </c>
    </row>
    <row r="402" s="2" customFormat="1">
      <c r="A402" s="42"/>
      <c r="B402" s="43"/>
      <c r="C402" s="44"/>
      <c r="D402" s="231" t="s">
        <v>233</v>
      </c>
      <c r="E402" s="44"/>
      <c r="F402" s="232" t="s">
        <v>610</v>
      </c>
      <c r="G402" s="44"/>
      <c r="H402" s="44"/>
      <c r="I402" s="233"/>
      <c r="J402" s="44"/>
      <c r="K402" s="44"/>
      <c r="L402" s="48"/>
      <c r="M402" s="234"/>
      <c r="N402" s="235"/>
      <c r="O402" s="88"/>
      <c r="P402" s="88"/>
      <c r="Q402" s="88"/>
      <c r="R402" s="88"/>
      <c r="S402" s="88"/>
      <c r="T402" s="89"/>
      <c r="U402" s="42"/>
      <c r="V402" s="42"/>
      <c r="W402" s="42"/>
      <c r="X402" s="42"/>
      <c r="Y402" s="42"/>
      <c r="Z402" s="42"/>
      <c r="AA402" s="42"/>
      <c r="AB402" s="42"/>
      <c r="AC402" s="42"/>
      <c r="AD402" s="42"/>
      <c r="AE402" s="42"/>
      <c r="AT402" s="21" t="s">
        <v>233</v>
      </c>
      <c r="AU402" s="21" t="s">
        <v>84</v>
      </c>
    </row>
    <row r="403" s="13" customFormat="1">
      <c r="A403" s="13"/>
      <c r="B403" s="236"/>
      <c r="C403" s="237"/>
      <c r="D403" s="238" t="s">
        <v>235</v>
      </c>
      <c r="E403" s="239" t="s">
        <v>28</v>
      </c>
      <c r="F403" s="240" t="s">
        <v>242</v>
      </c>
      <c r="G403" s="237"/>
      <c r="H403" s="239" t="s">
        <v>28</v>
      </c>
      <c r="I403" s="241"/>
      <c r="J403" s="237"/>
      <c r="K403" s="237"/>
      <c r="L403" s="242"/>
      <c r="M403" s="243"/>
      <c r="N403" s="244"/>
      <c r="O403" s="244"/>
      <c r="P403" s="244"/>
      <c r="Q403" s="244"/>
      <c r="R403" s="244"/>
      <c r="S403" s="244"/>
      <c r="T403" s="245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6" t="s">
        <v>235</v>
      </c>
      <c r="AU403" s="246" t="s">
        <v>84</v>
      </c>
      <c r="AV403" s="13" t="s">
        <v>82</v>
      </c>
      <c r="AW403" s="13" t="s">
        <v>35</v>
      </c>
      <c r="AX403" s="13" t="s">
        <v>74</v>
      </c>
      <c r="AY403" s="246" t="s">
        <v>223</v>
      </c>
    </row>
    <row r="404" s="14" customFormat="1">
      <c r="A404" s="14"/>
      <c r="B404" s="247"/>
      <c r="C404" s="248"/>
      <c r="D404" s="238" t="s">
        <v>235</v>
      </c>
      <c r="E404" s="249" t="s">
        <v>28</v>
      </c>
      <c r="F404" s="250" t="s">
        <v>611</v>
      </c>
      <c r="G404" s="248"/>
      <c r="H404" s="251">
        <v>438.24000000000001</v>
      </c>
      <c r="I404" s="252"/>
      <c r="J404" s="248"/>
      <c r="K404" s="248"/>
      <c r="L404" s="253"/>
      <c r="M404" s="254"/>
      <c r="N404" s="255"/>
      <c r="O404" s="255"/>
      <c r="P404" s="255"/>
      <c r="Q404" s="255"/>
      <c r="R404" s="255"/>
      <c r="S404" s="255"/>
      <c r="T404" s="256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7" t="s">
        <v>235</v>
      </c>
      <c r="AU404" s="257" t="s">
        <v>84</v>
      </c>
      <c r="AV404" s="14" t="s">
        <v>84</v>
      </c>
      <c r="AW404" s="14" t="s">
        <v>35</v>
      </c>
      <c r="AX404" s="14" t="s">
        <v>74</v>
      </c>
      <c r="AY404" s="257" t="s">
        <v>223</v>
      </c>
    </row>
    <row r="405" s="14" customFormat="1">
      <c r="A405" s="14"/>
      <c r="B405" s="247"/>
      <c r="C405" s="248"/>
      <c r="D405" s="238" t="s">
        <v>235</v>
      </c>
      <c r="E405" s="249" t="s">
        <v>28</v>
      </c>
      <c r="F405" s="250" t="s">
        <v>612</v>
      </c>
      <c r="G405" s="248"/>
      <c r="H405" s="251">
        <v>160.928</v>
      </c>
      <c r="I405" s="252"/>
      <c r="J405" s="248"/>
      <c r="K405" s="248"/>
      <c r="L405" s="253"/>
      <c r="M405" s="254"/>
      <c r="N405" s="255"/>
      <c r="O405" s="255"/>
      <c r="P405" s="255"/>
      <c r="Q405" s="255"/>
      <c r="R405" s="255"/>
      <c r="S405" s="255"/>
      <c r="T405" s="256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7" t="s">
        <v>235</v>
      </c>
      <c r="AU405" s="257" t="s">
        <v>84</v>
      </c>
      <c r="AV405" s="14" t="s">
        <v>84</v>
      </c>
      <c r="AW405" s="14" t="s">
        <v>35</v>
      </c>
      <c r="AX405" s="14" t="s">
        <v>74</v>
      </c>
      <c r="AY405" s="257" t="s">
        <v>223</v>
      </c>
    </row>
    <row r="406" s="14" customFormat="1">
      <c r="A406" s="14"/>
      <c r="B406" s="247"/>
      <c r="C406" s="248"/>
      <c r="D406" s="238" t="s">
        <v>235</v>
      </c>
      <c r="E406" s="249" t="s">
        <v>28</v>
      </c>
      <c r="F406" s="250" t="s">
        <v>613</v>
      </c>
      <c r="G406" s="248"/>
      <c r="H406" s="251">
        <v>5.056</v>
      </c>
      <c r="I406" s="252"/>
      <c r="J406" s="248"/>
      <c r="K406" s="248"/>
      <c r="L406" s="253"/>
      <c r="M406" s="254"/>
      <c r="N406" s="255"/>
      <c r="O406" s="255"/>
      <c r="P406" s="255"/>
      <c r="Q406" s="255"/>
      <c r="R406" s="255"/>
      <c r="S406" s="255"/>
      <c r="T406" s="256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7" t="s">
        <v>235</v>
      </c>
      <c r="AU406" s="257" t="s">
        <v>84</v>
      </c>
      <c r="AV406" s="14" t="s">
        <v>84</v>
      </c>
      <c r="AW406" s="14" t="s">
        <v>35</v>
      </c>
      <c r="AX406" s="14" t="s">
        <v>74</v>
      </c>
      <c r="AY406" s="257" t="s">
        <v>223</v>
      </c>
    </row>
    <row r="407" s="16" customFormat="1">
      <c r="A407" s="16"/>
      <c r="B407" s="279"/>
      <c r="C407" s="280"/>
      <c r="D407" s="238" t="s">
        <v>235</v>
      </c>
      <c r="E407" s="281" t="s">
        <v>614</v>
      </c>
      <c r="F407" s="282" t="s">
        <v>564</v>
      </c>
      <c r="G407" s="280"/>
      <c r="H407" s="283">
        <v>604.22400000000005</v>
      </c>
      <c r="I407" s="284"/>
      <c r="J407" s="280"/>
      <c r="K407" s="280"/>
      <c r="L407" s="285"/>
      <c r="M407" s="286"/>
      <c r="N407" s="287"/>
      <c r="O407" s="287"/>
      <c r="P407" s="287"/>
      <c r="Q407" s="287"/>
      <c r="R407" s="287"/>
      <c r="S407" s="287"/>
      <c r="T407" s="288"/>
      <c r="U407" s="16"/>
      <c r="V407" s="16"/>
      <c r="W407" s="16"/>
      <c r="X407" s="16"/>
      <c r="Y407" s="16"/>
      <c r="Z407" s="16"/>
      <c r="AA407" s="16"/>
      <c r="AB407" s="16"/>
      <c r="AC407" s="16"/>
      <c r="AD407" s="16"/>
      <c r="AE407" s="16"/>
      <c r="AT407" s="289" t="s">
        <v>235</v>
      </c>
      <c r="AU407" s="289" t="s">
        <v>84</v>
      </c>
      <c r="AV407" s="16" t="s">
        <v>224</v>
      </c>
      <c r="AW407" s="16" t="s">
        <v>35</v>
      </c>
      <c r="AX407" s="16" t="s">
        <v>74</v>
      </c>
      <c r="AY407" s="289" t="s">
        <v>223</v>
      </c>
    </row>
    <row r="408" s="14" customFormat="1">
      <c r="A408" s="14"/>
      <c r="B408" s="247"/>
      <c r="C408" s="248"/>
      <c r="D408" s="238" t="s">
        <v>235</v>
      </c>
      <c r="E408" s="249" t="s">
        <v>28</v>
      </c>
      <c r="F408" s="250" t="s">
        <v>470</v>
      </c>
      <c r="G408" s="248"/>
      <c r="H408" s="251">
        <v>107.36</v>
      </c>
      <c r="I408" s="252"/>
      <c r="J408" s="248"/>
      <c r="K408" s="248"/>
      <c r="L408" s="253"/>
      <c r="M408" s="254"/>
      <c r="N408" s="255"/>
      <c r="O408" s="255"/>
      <c r="P408" s="255"/>
      <c r="Q408" s="255"/>
      <c r="R408" s="255"/>
      <c r="S408" s="255"/>
      <c r="T408" s="256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7" t="s">
        <v>235</v>
      </c>
      <c r="AU408" s="257" t="s">
        <v>84</v>
      </c>
      <c r="AV408" s="14" t="s">
        <v>84</v>
      </c>
      <c r="AW408" s="14" t="s">
        <v>35</v>
      </c>
      <c r="AX408" s="14" t="s">
        <v>74</v>
      </c>
      <c r="AY408" s="257" t="s">
        <v>223</v>
      </c>
    </row>
    <row r="409" s="14" customFormat="1">
      <c r="A409" s="14"/>
      <c r="B409" s="247"/>
      <c r="C409" s="248"/>
      <c r="D409" s="238" t="s">
        <v>235</v>
      </c>
      <c r="E409" s="249" t="s">
        <v>28</v>
      </c>
      <c r="F409" s="250" t="s">
        <v>471</v>
      </c>
      <c r="G409" s="248"/>
      <c r="H409" s="251">
        <v>2.9399999999999999</v>
      </c>
      <c r="I409" s="252"/>
      <c r="J409" s="248"/>
      <c r="K409" s="248"/>
      <c r="L409" s="253"/>
      <c r="M409" s="254"/>
      <c r="N409" s="255"/>
      <c r="O409" s="255"/>
      <c r="P409" s="255"/>
      <c r="Q409" s="255"/>
      <c r="R409" s="255"/>
      <c r="S409" s="255"/>
      <c r="T409" s="256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7" t="s">
        <v>235</v>
      </c>
      <c r="AU409" s="257" t="s">
        <v>84</v>
      </c>
      <c r="AV409" s="14" t="s">
        <v>84</v>
      </c>
      <c r="AW409" s="14" t="s">
        <v>35</v>
      </c>
      <c r="AX409" s="14" t="s">
        <v>74</v>
      </c>
      <c r="AY409" s="257" t="s">
        <v>223</v>
      </c>
    </row>
    <row r="410" s="16" customFormat="1">
      <c r="A410" s="16"/>
      <c r="B410" s="279"/>
      <c r="C410" s="280"/>
      <c r="D410" s="238" t="s">
        <v>235</v>
      </c>
      <c r="E410" s="281" t="s">
        <v>615</v>
      </c>
      <c r="F410" s="282" t="s">
        <v>564</v>
      </c>
      <c r="G410" s="280"/>
      <c r="H410" s="283">
        <v>110.3</v>
      </c>
      <c r="I410" s="284"/>
      <c r="J410" s="280"/>
      <c r="K410" s="280"/>
      <c r="L410" s="285"/>
      <c r="M410" s="286"/>
      <c r="N410" s="287"/>
      <c r="O410" s="287"/>
      <c r="P410" s="287"/>
      <c r="Q410" s="287"/>
      <c r="R410" s="287"/>
      <c r="S410" s="287"/>
      <c r="T410" s="288"/>
      <c r="U410" s="16"/>
      <c r="V410" s="16"/>
      <c r="W410" s="16"/>
      <c r="X410" s="16"/>
      <c r="Y410" s="16"/>
      <c r="Z410" s="16"/>
      <c r="AA410" s="16"/>
      <c r="AB410" s="16"/>
      <c r="AC410" s="16"/>
      <c r="AD410" s="16"/>
      <c r="AE410" s="16"/>
      <c r="AT410" s="289" t="s">
        <v>235</v>
      </c>
      <c r="AU410" s="289" t="s">
        <v>84</v>
      </c>
      <c r="AV410" s="16" t="s">
        <v>224</v>
      </c>
      <c r="AW410" s="16" t="s">
        <v>35</v>
      </c>
      <c r="AX410" s="16" t="s">
        <v>74</v>
      </c>
      <c r="AY410" s="289" t="s">
        <v>223</v>
      </c>
    </row>
    <row r="411" s="13" customFormat="1">
      <c r="A411" s="13"/>
      <c r="B411" s="236"/>
      <c r="C411" s="237"/>
      <c r="D411" s="238" t="s">
        <v>235</v>
      </c>
      <c r="E411" s="239" t="s">
        <v>28</v>
      </c>
      <c r="F411" s="240" t="s">
        <v>244</v>
      </c>
      <c r="G411" s="237"/>
      <c r="H411" s="239" t="s">
        <v>28</v>
      </c>
      <c r="I411" s="241"/>
      <c r="J411" s="237"/>
      <c r="K411" s="237"/>
      <c r="L411" s="242"/>
      <c r="M411" s="243"/>
      <c r="N411" s="244"/>
      <c r="O411" s="244"/>
      <c r="P411" s="244"/>
      <c r="Q411" s="244"/>
      <c r="R411" s="244"/>
      <c r="S411" s="244"/>
      <c r="T411" s="245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6" t="s">
        <v>235</v>
      </c>
      <c r="AU411" s="246" t="s">
        <v>84</v>
      </c>
      <c r="AV411" s="13" t="s">
        <v>82</v>
      </c>
      <c r="AW411" s="13" t="s">
        <v>35</v>
      </c>
      <c r="AX411" s="13" t="s">
        <v>74</v>
      </c>
      <c r="AY411" s="246" t="s">
        <v>223</v>
      </c>
    </row>
    <row r="412" s="14" customFormat="1">
      <c r="A412" s="14"/>
      <c r="B412" s="247"/>
      <c r="C412" s="248"/>
      <c r="D412" s="238" t="s">
        <v>235</v>
      </c>
      <c r="E412" s="249" t="s">
        <v>28</v>
      </c>
      <c r="F412" s="250" t="s">
        <v>616</v>
      </c>
      <c r="G412" s="248"/>
      <c r="H412" s="251">
        <v>437.904</v>
      </c>
      <c r="I412" s="252"/>
      <c r="J412" s="248"/>
      <c r="K412" s="248"/>
      <c r="L412" s="253"/>
      <c r="M412" s="254"/>
      <c r="N412" s="255"/>
      <c r="O412" s="255"/>
      <c r="P412" s="255"/>
      <c r="Q412" s="255"/>
      <c r="R412" s="255"/>
      <c r="S412" s="255"/>
      <c r="T412" s="256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7" t="s">
        <v>235</v>
      </c>
      <c r="AU412" s="257" t="s">
        <v>84</v>
      </c>
      <c r="AV412" s="14" t="s">
        <v>84</v>
      </c>
      <c r="AW412" s="14" t="s">
        <v>35</v>
      </c>
      <c r="AX412" s="14" t="s">
        <v>74</v>
      </c>
      <c r="AY412" s="257" t="s">
        <v>223</v>
      </c>
    </row>
    <row r="413" s="16" customFormat="1">
      <c r="A413" s="16"/>
      <c r="B413" s="279"/>
      <c r="C413" s="280"/>
      <c r="D413" s="238" t="s">
        <v>235</v>
      </c>
      <c r="E413" s="281" t="s">
        <v>617</v>
      </c>
      <c r="F413" s="282" t="s">
        <v>564</v>
      </c>
      <c r="G413" s="280"/>
      <c r="H413" s="283">
        <v>437.904</v>
      </c>
      <c r="I413" s="284"/>
      <c r="J413" s="280"/>
      <c r="K413" s="280"/>
      <c r="L413" s="285"/>
      <c r="M413" s="286"/>
      <c r="N413" s="287"/>
      <c r="O413" s="287"/>
      <c r="P413" s="287"/>
      <c r="Q413" s="287"/>
      <c r="R413" s="287"/>
      <c r="S413" s="287"/>
      <c r="T413" s="288"/>
      <c r="U413" s="16"/>
      <c r="V413" s="16"/>
      <c r="W413" s="16"/>
      <c r="X413" s="16"/>
      <c r="Y413" s="16"/>
      <c r="Z413" s="16"/>
      <c r="AA413" s="16"/>
      <c r="AB413" s="16"/>
      <c r="AC413" s="16"/>
      <c r="AD413" s="16"/>
      <c r="AE413" s="16"/>
      <c r="AT413" s="289" t="s">
        <v>235</v>
      </c>
      <c r="AU413" s="289" t="s">
        <v>84</v>
      </c>
      <c r="AV413" s="16" t="s">
        <v>224</v>
      </c>
      <c r="AW413" s="16" t="s">
        <v>35</v>
      </c>
      <c r="AX413" s="16" t="s">
        <v>74</v>
      </c>
      <c r="AY413" s="289" t="s">
        <v>223</v>
      </c>
    </row>
    <row r="414" s="14" customFormat="1">
      <c r="A414" s="14"/>
      <c r="B414" s="247"/>
      <c r="C414" s="248"/>
      <c r="D414" s="238" t="s">
        <v>235</v>
      </c>
      <c r="E414" s="249" t="s">
        <v>28</v>
      </c>
      <c r="F414" s="250" t="s">
        <v>473</v>
      </c>
      <c r="G414" s="248"/>
      <c r="H414" s="251">
        <v>69.810000000000002</v>
      </c>
      <c r="I414" s="252"/>
      <c r="J414" s="248"/>
      <c r="K414" s="248"/>
      <c r="L414" s="253"/>
      <c r="M414" s="254"/>
      <c r="N414" s="255"/>
      <c r="O414" s="255"/>
      <c r="P414" s="255"/>
      <c r="Q414" s="255"/>
      <c r="R414" s="255"/>
      <c r="S414" s="255"/>
      <c r="T414" s="256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7" t="s">
        <v>235</v>
      </c>
      <c r="AU414" s="257" t="s">
        <v>84</v>
      </c>
      <c r="AV414" s="14" t="s">
        <v>84</v>
      </c>
      <c r="AW414" s="14" t="s">
        <v>35</v>
      </c>
      <c r="AX414" s="14" t="s">
        <v>74</v>
      </c>
      <c r="AY414" s="257" t="s">
        <v>223</v>
      </c>
    </row>
    <row r="415" s="16" customFormat="1">
      <c r="A415" s="16"/>
      <c r="B415" s="279"/>
      <c r="C415" s="280"/>
      <c r="D415" s="238" t="s">
        <v>235</v>
      </c>
      <c r="E415" s="281" t="s">
        <v>618</v>
      </c>
      <c r="F415" s="282" t="s">
        <v>564</v>
      </c>
      <c r="G415" s="280"/>
      <c r="H415" s="283">
        <v>69.810000000000002</v>
      </c>
      <c r="I415" s="284"/>
      <c r="J415" s="280"/>
      <c r="K415" s="280"/>
      <c r="L415" s="285"/>
      <c r="M415" s="286"/>
      <c r="N415" s="287"/>
      <c r="O415" s="287"/>
      <c r="P415" s="287"/>
      <c r="Q415" s="287"/>
      <c r="R415" s="287"/>
      <c r="S415" s="287"/>
      <c r="T415" s="288"/>
      <c r="U415" s="16"/>
      <c r="V415" s="16"/>
      <c r="W415" s="16"/>
      <c r="X415" s="16"/>
      <c r="Y415" s="16"/>
      <c r="Z415" s="16"/>
      <c r="AA415" s="16"/>
      <c r="AB415" s="16"/>
      <c r="AC415" s="16"/>
      <c r="AD415" s="16"/>
      <c r="AE415" s="16"/>
      <c r="AT415" s="289" t="s">
        <v>235</v>
      </c>
      <c r="AU415" s="289" t="s">
        <v>84</v>
      </c>
      <c r="AV415" s="16" t="s">
        <v>224</v>
      </c>
      <c r="AW415" s="16" t="s">
        <v>35</v>
      </c>
      <c r="AX415" s="16" t="s">
        <v>74</v>
      </c>
      <c r="AY415" s="289" t="s">
        <v>223</v>
      </c>
    </row>
    <row r="416" s="15" customFormat="1">
      <c r="A416" s="15"/>
      <c r="B416" s="258"/>
      <c r="C416" s="259"/>
      <c r="D416" s="238" t="s">
        <v>235</v>
      </c>
      <c r="E416" s="260" t="s">
        <v>122</v>
      </c>
      <c r="F416" s="261" t="s">
        <v>248</v>
      </c>
      <c r="G416" s="259"/>
      <c r="H416" s="262">
        <v>1222.2380000000001</v>
      </c>
      <c r="I416" s="263"/>
      <c r="J416" s="259"/>
      <c r="K416" s="259"/>
      <c r="L416" s="264"/>
      <c r="M416" s="265"/>
      <c r="N416" s="266"/>
      <c r="O416" s="266"/>
      <c r="P416" s="266"/>
      <c r="Q416" s="266"/>
      <c r="R416" s="266"/>
      <c r="S416" s="266"/>
      <c r="T416" s="267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68" t="s">
        <v>235</v>
      </c>
      <c r="AU416" s="268" t="s">
        <v>84</v>
      </c>
      <c r="AV416" s="15" t="s">
        <v>231</v>
      </c>
      <c r="AW416" s="15" t="s">
        <v>35</v>
      </c>
      <c r="AX416" s="15" t="s">
        <v>82</v>
      </c>
      <c r="AY416" s="268" t="s">
        <v>223</v>
      </c>
    </row>
    <row r="417" s="2" customFormat="1" ht="24.15" customHeight="1">
      <c r="A417" s="42"/>
      <c r="B417" s="43"/>
      <c r="C417" s="218" t="s">
        <v>619</v>
      </c>
      <c r="D417" s="218" t="s">
        <v>226</v>
      </c>
      <c r="E417" s="219" t="s">
        <v>620</v>
      </c>
      <c r="F417" s="220" t="s">
        <v>621</v>
      </c>
      <c r="G417" s="221" t="s">
        <v>229</v>
      </c>
      <c r="H417" s="222">
        <v>3075.0039999999999</v>
      </c>
      <c r="I417" s="223"/>
      <c r="J417" s="224">
        <f>ROUND(I417*H417,2)</f>
        <v>0</v>
      </c>
      <c r="K417" s="220" t="s">
        <v>230</v>
      </c>
      <c r="L417" s="48"/>
      <c r="M417" s="225" t="s">
        <v>28</v>
      </c>
      <c r="N417" s="226" t="s">
        <v>45</v>
      </c>
      <c r="O417" s="88"/>
      <c r="P417" s="227">
        <f>O417*H417</f>
        <v>0</v>
      </c>
      <c r="Q417" s="227">
        <v>0</v>
      </c>
      <c r="R417" s="227">
        <f>Q417*H417</f>
        <v>0</v>
      </c>
      <c r="S417" s="227">
        <v>0.01</v>
      </c>
      <c r="T417" s="228">
        <f>S417*H417</f>
        <v>30.750039999999998</v>
      </c>
      <c r="U417" s="42"/>
      <c r="V417" s="42"/>
      <c r="W417" s="42"/>
      <c r="X417" s="42"/>
      <c r="Y417" s="42"/>
      <c r="Z417" s="42"/>
      <c r="AA417" s="42"/>
      <c r="AB417" s="42"/>
      <c r="AC417" s="42"/>
      <c r="AD417" s="42"/>
      <c r="AE417" s="42"/>
      <c r="AR417" s="229" t="s">
        <v>231</v>
      </c>
      <c r="AT417" s="229" t="s">
        <v>226</v>
      </c>
      <c r="AU417" s="229" t="s">
        <v>84</v>
      </c>
      <c r="AY417" s="21" t="s">
        <v>223</v>
      </c>
      <c r="BE417" s="230">
        <f>IF(N417="základní",J417,0)</f>
        <v>0</v>
      </c>
      <c r="BF417" s="230">
        <f>IF(N417="snížená",J417,0)</f>
        <v>0</v>
      </c>
      <c r="BG417" s="230">
        <f>IF(N417="zákl. přenesená",J417,0)</f>
        <v>0</v>
      </c>
      <c r="BH417" s="230">
        <f>IF(N417="sníž. přenesená",J417,0)</f>
        <v>0</v>
      </c>
      <c r="BI417" s="230">
        <f>IF(N417="nulová",J417,0)</f>
        <v>0</v>
      </c>
      <c r="BJ417" s="21" t="s">
        <v>82</v>
      </c>
      <c r="BK417" s="230">
        <f>ROUND(I417*H417,2)</f>
        <v>0</v>
      </c>
      <c r="BL417" s="21" t="s">
        <v>231</v>
      </c>
      <c r="BM417" s="229" t="s">
        <v>622</v>
      </c>
    </row>
    <row r="418" s="2" customFormat="1">
      <c r="A418" s="42"/>
      <c r="B418" s="43"/>
      <c r="C418" s="44"/>
      <c r="D418" s="231" t="s">
        <v>233</v>
      </c>
      <c r="E418" s="44"/>
      <c r="F418" s="232" t="s">
        <v>623</v>
      </c>
      <c r="G418" s="44"/>
      <c r="H418" s="44"/>
      <c r="I418" s="233"/>
      <c r="J418" s="44"/>
      <c r="K418" s="44"/>
      <c r="L418" s="48"/>
      <c r="M418" s="234"/>
      <c r="N418" s="235"/>
      <c r="O418" s="88"/>
      <c r="P418" s="88"/>
      <c r="Q418" s="88"/>
      <c r="R418" s="88"/>
      <c r="S418" s="88"/>
      <c r="T418" s="89"/>
      <c r="U418" s="42"/>
      <c r="V418" s="42"/>
      <c r="W418" s="42"/>
      <c r="X418" s="42"/>
      <c r="Y418" s="42"/>
      <c r="Z418" s="42"/>
      <c r="AA418" s="42"/>
      <c r="AB418" s="42"/>
      <c r="AC418" s="42"/>
      <c r="AD418" s="42"/>
      <c r="AE418" s="42"/>
      <c r="AT418" s="21" t="s">
        <v>233</v>
      </c>
      <c r="AU418" s="21" t="s">
        <v>84</v>
      </c>
    </row>
    <row r="419" s="13" customFormat="1">
      <c r="A419" s="13"/>
      <c r="B419" s="236"/>
      <c r="C419" s="237"/>
      <c r="D419" s="238" t="s">
        <v>235</v>
      </c>
      <c r="E419" s="239" t="s">
        <v>28</v>
      </c>
      <c r="F419" s="240" t="s">
        <v>242</v>
      </c>
      <c r="G419" s="237"/>
      <c r="H419" s="239" t="s">
        <v>28</v>
      </c>
      <c r="I419" s="241"/>
      <c r="J419" s="237"/>
      <c r="K419" s="237"/>
      <c r="L419" s="242"/>
      <c r="M419" s="243"/>
      <c r="N419" s="244"/>
      <c r="O419" s="244"/>
      <c r="P419" s="244"/>
      <c r="Q419" s="244"/>
      <c r="R419" s="244"/>
      <c r="S419" s="244"/>
      <c r="T419" s="245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6" t="s">
        <v>235</v>
      </c>
      <c r="AU419" s="246" t="s">
        <v>84</v>
      </c>
      <c r="AV419" s="13" t="s">
        <v>82</v>
      </c>
      <c r="AW419" s="13" t="s">
        <v>35</v>
      </c>
      <c r="AX419" s="13" t="s">
        <v>74</v>
      </c>
      <c r="AY419" s="246" t="s">
        <v>223</v>
      </c>
    </row>
    <row r="420" s="14" customFormat="1">
      <c r="A420" s="14"/>
      <c r="B420" s="247"/>
      <c r="C420" s="248"/>
      <c r="D420" s="238" t="s">
        <v>235</v>
      </c>
      <c r="E420" s="249" t="s">
        <v>28</v>
      </c>
      <c r="F420" s="250" t="s">
        <v>624</v>
      </c>
      <c r="G420" s="248"/>
      <c r="H420" s="251">
        <v>65.200000000000003</v>
      </c>
      <c r="I420" s="252"/>
      <c r="J420" s="248"/>
      <c r="K420" s="248"/>
      <c r="L420" s="253"/>
      <c r="M420" s="254"/>
      <c r="N420" s="255"/>
      <c r="O420" s="255"/>
      <c r="P420" s="255"/>
      <c r="Q420" s="255"/>
      <c r="R420" s="255"/>
      <c r="S420" s="255"/>
      <c r="T420" s="256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7" t="s">
        <v>235</v>
      </c>
      <c r="AU420" s="257" t="s">
        <v>84</v>
      </c>
      <c r="AV420" s="14" t="s">
        <v>84</v>
      </c>
      <c r="AW420" s="14" t="s">
        <v>35</v>
      </c>
      <c r="AX420" s="14" t="s">
        <v>74</v>
      </c>
      <c r="AY420" s="257" t="s">
        <v>223</v>
      </c>
    </row>
    <row r="421" s="14" customFormat="1">
      <c r="A421" s="14"/>
      <c r="B421" s="247"/>
      <c r="C421" s="248"/>
      <c r="D421" s="238" t="s">
        <v>235</v>
      </c>
      <c r="E421" s="249" t="s">
        <v>28</v>
      </c>
      <c r="F421" s="250" t="s">
        <v>625</v>
      </c>
      <c r="G421" s="248"/>
      <c r="H421" s="251">
        <v>71.224999999999994</v>
      </c>
      <c r="I421" s="252"/>
      <c r="J421" s="248"/>
      <c r="K421" s="248"/>
      <c r="L421" s="253"/>
      <c r="M421" s="254"/>
      <c r="N421" s="255"/>
      <c r="O421" s="255"/>
      <c r="P421" s="255"/>
      <c r="Q421" s="255"/>
      <c r="R421" s="255"/>
      <c r="S421" s="255"/>
      <c r="T421" s="256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7" t="s">
        <v>235</v>
      </c>
      <c r="AU421" s="257" t="s">
        <v>84</v>
      </c>
      <c r="AV421" s="14" t="s">
        <v>84</v>
      </c>
      <c r="AW421" s="14" t="s">
        <v>35</v>
      </c>
      <c r="AX421" s="14" t="s">
        <v>74</v>
      </c>
      <c r="AY421" s="257" t="s">
        <v>223</v>
      </c>
    </row>
    <row r="422" s="14" customFormat="1">
      <c r="A422" s="14"/>
      <c r="B422" s="247"/>
      <c r="C422" s="248"/>
      <c r="D422" s="238" t="s">
        <v>235</v>
      </c>
      <c r="E422" s="249" t="s">
        <v>28</v>
      </c>
      <c r="F422" s="250" t="s">
        <v>626</v>
      </c>
      <c r="G422" s="248"/>
      <c r="H422" s="251">
        <v>37.049999999999997</v>
      </c>
      <c r="I422" s="252"/>
      <c r="J422" s="248"/>
      <c r="K422" s="248"/>
      <c r="L422" s="253"/>
      <c r="M422" s="254"/>
      <c r="N422" s="255"/>
      <c r="O422" s="255"/>
      <c r="P422" s="255"/>
      <c r="Q422" s="255"/>
      <c r="R422" s="255"/>
      <c r="S422" s="255"/>
      <c r="T422" s="256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7" t="s">
        <v>235</v>
      </c>
      <c r="AU422" s="257" t="s">
        <v>84</v>
      </c>
      <c r="AV422" s="14" t="s">
        <v>84</v>
      </c>
      <c r="AW422" s="14" t="s">
        <v>35</v>
      </c>
      <c r="AX422" s="14" t="s">
        <v>74</v>
      </c>
      <c r="AY422" s="257" t="s">
        <v>223</v>
      </c>
    </row>
    <row r="423" s="14" customFormat="1">
      <c r="A423" s="14"/>
      <c r="B423" s="247"/>
      <c r="C423" s="248"/>
      <c r="D423" s="238" t="s">
        <v>235</v>
      </c>
      <c r="E423" s="249" t="s">
        <v>28</v>
      </c>
      <c r="F423" s="250" t="s">
        <v>627</v>
      </c>
      <c r="G423" s="248"/>
      <c r="H423" s="251">
        <v>56</v>
      </c>
      <c r="I423" s="252"/>
      <c r="J423" s="248"/>
      <c r="K423" s="248"/>
      <c r="L423" s="253"/>
      <c r="M423" s="254"/>
      <c r="N423" s="255"/>
      <c r="O423" s="255"/>
      <c r="P423" s="255"/>
      <c r="Q423" s="255"/>
      <c r="R423" s="255"/>
      <c r="S423" s="255"/>
      <c r="T423" s="256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7" t="s">
        <v>235</v>
      </c>
      <c r="AU423" s="257" t="s">
        <v>84</v>
      </c>
      <c r="AV423" s="14" t="s">
        <v>84</v>
      </c>
      <c r="AW423" s="14" t="s">
        <v>35</v>
      </c>
      <c r="AX423" s="14" t="s">
        <v>74</v>
      </c>
      <c r="AY423" s="257" t="s">
        <v>223</v>
      </c>
    </row>
    <row r="424" s="14" customFormat="1">
      <c r="A424" s="14"/>
      <c r="B424" s="247"/>
      <c r="C424" s="248"/>
      <c r="D424" s="238" t="s">
        <v>235</v>
      </c>
      <c r="E424" s="249" t="s">
        <v>28</v>
      </c>
      <c r="F424" s="250" t="s">
        <v>628</v>
      </c>
      <c r="G424" s="248"/>
      <c r="H424" s="251">
        <v>10.805999999999999</v>
      </c>
      <c r="I424" s="252"/>
      <c r="J424" s="248"/>
      <c r="K424" s="248"/>
      <c r="L424" s="253"/>
      <c r="M424" s="254"/>
      <c r="N424" s="255"/>
      <c r="O424" s="255"/>
      <c r="P424" s="255"/>
      <c r="Q424" s="255"/>
      <c r="R424" s="255"/>
      <c r="S424" s="255"/>
      <c r="T424" s="256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7" t="s">
        <v>235</v>
      </c>
      <c r="AU424" s="257" t="s">
        <v>84</v>
      </c>
      <c r="AV424" s="14" t="s">
        <v>84</v>
      </c>
      <c r="AW424" s="14" t="s">
        <v>35</v>
      </c>
      <c r="AX424" s="14" t="s">
        <v>74</v>
      </c>
      <c r="AY424" s="257" t="s">
        <v>223</v>
      </c>
    </row>
    <row r="425" s="14" customFormat="1">
      <c r="A425" s="14"/>
      <c r="B425" s="247"/>
      <c r="C425" s="248"/>
      <c r="D425" s="238" t="s">
        <v>235</v>
      </c>
      <c r="E425" s="249" t="s">
        <v>28</v>
      </c>
      <c r="F425" s="250" t="s">
        <v>629</v>
      </c>
      <c r="G425" s="248"/>
      <c r="H425" s="251">
        <v>78.771000000000001</v>
      </c>
      <c r="I425" s="252"/>
      <c r="J425" s="248"/>
      <c r="K425" s="248"/>
      <c r="L425" s="253"/>
      <c r="M425" s="254"/>
      <c r="N425" s="255"/>
      <c r="O425" s="255"/>
      <c r="P425" s="255"/>
      <c r="Q425" s="255"/>
      <c r="R425" s="255"/>
      <c r="S425" s="255"/>
      <c r="T425" s="256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7" t="s">
        <v>235</v>
      </c>
      <c r="AU425" s="257" t="s">
        <v>84</v>
      </c>
      <c r="AV425" s="14" t="s">
        <v>84</v>
      </c>
      <c r="AW425" s="14" t="s">
        <v>35</v>
      </c>
      <c r="AX425" s="14" t="s">
        <v>74</v>
      </c>
      <c r="AY425" s="257" t="s">
        <v>223</v>
      </c>
    </row>
    <row r="426" s="14" customFormat="1">
      <c r="A426" s="14"/>
      <c r="B426" s="247"/>
      <c r="C426" s="248"/>
      <c r="D426" s="238" t="s">
        <v>235</v>
      </c>
      <c r="E426" s="249" t="s">
        <v>28</v>
      </c>
      <c r="F426" s="250" t="s">
        <v>630</v>
      </c>
      <c r="G426" s="248"/>
      <c r="H426" s="251">
        <v>161.46899999999999</v>
      </c>
      <c r="I426" s="252"/>
      <c r="J426" s="248"/>
      <c r="K426" s="248"/>
      <c r="L426" s="253"/>
      <c r="M426" s="254"/>
      <c r="N426" s="255"/>
      <c r="O426" s="255"/>
      <c r="P426" s="255"/>
      <c r="Q426" s="255"/>
      <c r="R426" s="255"/>
      <c r="S426" s="255"/>
      <c r="T426" s="256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7" t="s">
        <v>235</v>
      </c>
      <c r="AU426" s="257" t="s">
        <v>84</v>
      </c>
      <c r="AV426" s="14" t="s">
        <v>84</v>
      </c>
      <c r="AW426" s="14" t="s">
        <v>35</v>
      </c>
      <c r="AX426" s="14" t="s">
        <v>74</v>
      </c>
      <c r="AY426" s="257" t="s">
        <v>223</v>
      </c>
    </row>
    <row r="427" s="14" customFormat="1">
      <c r="A427" s="14"/>
      <c r="B427" s="247"/>
      <c r="C427" s="248"/>
      <c r="D427" s="238" t="s">
        <v>235</v>
      </c>
      <c r="E427" s="249" t="s">
        <v>28</v>
      </c>
      <c r="F427" s="250" t="s">
        <v>631</v>
      </c>
      <c r="G427" s="248"/>
      <c r="H427" s="251">
        <v>82.866</v>
      </c>
      <c r="I427" s="252"/>
      <c r="J427" s="248"/>
      <c r="K427" s="248"/>
      <c r="L427" s="253"/>
      <c r="M427" s="254"/>
      <c r="N427" s="255"/>
      <c r="O427" s="255"/>
      <c r="P427" s="255"/>
      <c r="Q427" s="255"/>
      <c r="R427" s="255"/>
      <c r="S427" s="255"/>
      <c r="T427" s="256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7" t="s">
        <v>235</v>
      </c>
      <c r="AU427" s="257" t="s">
        <v>84</v>
      </c>
      <c r="AV427" s="14" t="s">
        <v>84</v>
      </c>
      <c r="AW427" s="14" t="s">
        <v>35</v>
      </c>
      <c r="AX427" s="14" t="s">
        <v>74</v>
      </c>
      <c r="AY427" s="257" t="s">
        <v>223</v>
      </c>
    </row>
    <row r="428" s="14" customFormat="1">
      <c r="A428" s="14"/>
      <c r="B428" s="247"/>
      <c r="C428" s="248"/>
      <c r="D428" s="238" t="s">
        <v>235</v>
      </c>
      <c r="E428" s="249" t="s">
        <v>28</v>
      </c>
      <c r="F428" s="250" t="s">
        <v>632</v>
      </c>
      <c r="G428" s="248"/>
      <c r="H428" s="251">
        <v>141.24600000000001</v>
      </c>
      <c r="I428" s="252"/>
      <c r="J428" s="248"/>
      <c r="K428" s="248"/>
      <c r="L428" s="253"/>
      <c r="M428" s="254"/>
      <c r="N428" s="255"/>
      <c r="O428" s="255"/>
      <c r="P428" s="255"/>
      <c r="Q428" s="255"/>
      <c r="R428" s="255"/>
      <c r="S428" s="255"/>
      <c r="T428" s="256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7" t="s">
        <v>235</v>
      </c>
      <c r="AU428" s="257" t="s">
        <v>84</v>
      </c>
      <c r="AV428" s="14" t="s">
        <v>84</v>
      </c>
      <c r="AW428" s="14" t="s">
        <v>35</v>
      </c>
      <c r="AX428" s="14" t="s">
        <v>74</v>
      </c>
      <c r="AY428" s="257" t="s">
        <v>223</v>
      </c>
    </row>
    <row r="429" s="14" customFormat="1">
      <c r="A429" s="14"/>
      <c r="B429" s="247"/>
      <c r="C429" s="248"/>
      <c r="D429" s="238" t="s">
        <v>235</v>
      </c>
      <c r="E429" s="249" t="s">
        <v>28</v>
      </c>
      <c r="F429" s="250" t="s">
        <v>633</v>
      </c>
      <c r="G429" s="248"/>
      <c r="H429" s="251">
        <v>176.69399999999999</v>
      </c>
      <c r="I429" s="252"/>
      <c r="J429" s="248"/>
      <c r="K429" s="248"/>
      <c r="L429" s="253"/>
      <c r="M429" s="254"/>
      <c r="N429" s="255"/>
      <c r="O429" s="255"/>
      <c r="P429" s="255"/>
      <c r="Q429" s="255"/>
      <c r="R429" s="255"/>
      <c r="S429" s="255"/>
      <c r="T429" s="256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7" t="s">
        <v>235</v>
      </c>
      <c r="AU429" s="257" t="s">
        <v>84</v>
      </c>
      <c r="AV429" s="14" t="s">
        <v>84</v>
      </c>
      <c r="AW429" s="14" t="s">
        <v>35</v>
      </c>
      <c r="AX429" s="14" t="s">
        <v>74</v>
      </c>
      <c r="AY429" s="257" t="s">
        <v>223</v>
      </c>
    </row>
    <row r="430" s="14" customFormat="1">
      <c r="A430" s="14"/>
      <c r="B430" s="247"/>
      <c r="C430" s="248"/>
      <c r="D430" s="238" t="s">
        <v>235</v>
      </c>
      <c r="E430" s="249" t="s">
        <v>28</v>
      </c>
      <c r="F430" s="250" t="s">
        <v>634</v>
      </c>
      <c r="G430" s="248"/>
      <c r="H430" s="251">
        <v>233.499</v>
      </c>
      <c r="I430" s="252"/>
      <c r="J430" s="248"/>
      <c r="K430" s="248"/>
      <c r="L430" s="253"/>
      <c r="M430" s="254"/>
      <c r="N430" s="255"/>
      <c r="O430" s="255"/>
      <c r="P430" s="255"/>
      <c r="Q430" s="255"/>
      <c r="R430" s="255"/>
      <c r="S430" s="255"/>
      <c r="T430" s="256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7" t="s">
        <v>235</v>
      </c>
      <c r="AU430" s="257" t="s">
        <v>84</v>
      </c>
      <c r="AV430" s="14" t="s">
        <v>84</v>
      </c>
      <c r="AW430" s="14" t="s">
        <v>35</v>
      </c>
      <c r="AX430" s="14" t="s">
        <v>74</v>
      </c>
      <c r="AY430" s="257" t="s">
        <v>223</v>
      </c>
    </row>
    <row r="431" s="14" customFormat="1">
      <c r="A431" s="14"/>
      <c r="B431" s="247"/>
      <c r="C431" s="248"/>
      <c r="D431" s="238" t="s">
        <v>235</v>
      </c>
      <c r="E431" s="249" t="s">
        <v>28</v>
      </c>
      <c r="F431" s="250" t="s">
        <v>635</v>
      </c>
      <c r="G431" s="248"/>
      <c r="H431" s="251">
        <v>158.04599999999999</v>
      </c>
      <c r="I431" s="252"/>
      <c r="J431" s="248"/>
      <c r="K431" s="248"/>
      <c r="L431" s="253"/>
      <c r="M431" s="254"/>
      <c r="N431" s="255"/>
      <c r="O431" s="255"/>
      <c r="P431" s="255"/>
      <c r="Q431" s="255"/>
      <c r="R431" s="255"/>
      <c r="S431" s="255"/>
      <c r="T431" s="256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7" t="s">
        <v>235</v>
      </c>
      <c r="AU431" s="257" t="s">
        <v>84</v>
      </c>
      <c r="AV431" s="14" t="s">
        <v>84</v>
      </c>
      <c r="AW431" s="14" t="s">
        <v>35</v>
      </c>
      <c r="AX431" s="14" t="s">
        <v>74</v>
      </c>
      <c r="AY431" s="257" t="s">
        <v>223</v>
      </c>
    </row>
    <row r="432" s="14" customFormat="1">
      <c r="A432" s="14"/>
      <c r="B432" s="247"/>
      <c r="C432" s="248"/>
      <c r="D432" s="238" t="s">
        <v>235</v>
      </c>
      <c r="E432" s="249" t="s">
        <v>28</v>
      </c>
      <c r="F432" s="250" t="s">
        <v>636</v>
      </c>
      <c r="G432" s="248"/>
      <c r="H432" s="251">
        <v>167.26499999999999</v>
      </c>
      <c r="I432" s="252"/>
      <c r="J432" s="248"/>
      <c r="K432" s="248"/>
      <c r="L432" s="253"/>
      <c r="M432" s="254"/>
      <c r="N432" s="255"/>
      <c r="O432" s="255"/>
      <c r="P432" s="255"/>
      <c r="Q432" s="255"/>
      <c r="R432" s="255"/>
      <c r="S432" s="255"/>
      <c r="T432" s="256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7" t="s">
        <v>235</v>
      </c>
      <c r="AU432" s="257" t="s">
        <v>84</v>
      </c>
      <c r="AV432" s="14" t="s">
        <v>84</v>
      </c>
      <c r="AW432" s="14" t="s">
        <v>35</v>
      </c>
      <c r="AX432" s="14" t="s">
        <v>74</v>
      </c>
      <c r="AY432" s="257" t="s">
        <v>223</v>
      </c>
    </row>
    <row r="433" s="14" customFormat="1">
      <c r="A433" s="14"/>
      <c r="B433" s="247"/>
      <c r="C433" s="248"/>
      <c r="D433" s="238" t="s">
        <v>235</v>
      </c>
      <c r="E433" s="249" t="s">
        <v>28</v>
      </c>
      <c r="F433" s="250" t="s">
        <v>637</v>
      </c>
      <c r="G433" s="248"/>
      <c r="H433" s="251">
        <v>202.041</v>
      </c>
      <c r="I433" s="252"/>
      <c r="J433" s="248"/>
      <c r="K433" s="248"/>
      <c r="L433" s="253"/>
      <c r="M433" s="254"/>
      <c r="N433" s="255"/>
      <c r="O433" s="255"/>
      <c r="P433" s="255"/>
      <c r="Q433" s="255"/>
      <c r="R433" s="255"/>
      <c r="S433" s="255"/>
      <c r="T433" s="256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7" t="s">
        <v>235</v>
      </c>
      <c r="AU433" s="257" t="s">
        <v>84</v>
      </c>
      <c r="AV433" s="14" t="s">
        <v>84</v>
      </c>
      <c r="AW433" s="14" t="s">
        <v>35</v>
      </c>
      <c r="AX433" s="14" t="s">
        <v>74</v>
      </c>
      <c r="AY433" s="257" t="s">
        <v>223</v>
      </c>
    </row>
    <row r="434" s="14" customFormat="1">
      <c r="A434" s="14"/>
      <c r="B434" s="247"/>
      <c r="C434" s="248"/>
      <c r="D434" s="238" t="s">
        <v>235</v>
      </c>
      <c r="E434" s="249" t="s">
        <v>28</v>
      </c>
      <c r="F434" s="250" t="s">
        <v>638</v>
      </c>
      <c r="G434" s="248"/>
      <c r="H434" s="251">
        <v>179.59200000000001</v>
      </c>
      <c r="I434" s="252"/>
      <c r="J434" s="248"/>
      <c r="K434" s="248"/>
      <c r="L434" s="253"/>
      <c r="M434" s="254"/>
      <c r="N434" s="255"/>
      <c r="O434" s="255"/>
      <c r="P434" s="255"/>
      <c r="Q434" s="255"/>
      <c r="R434" s="255"/>
      <c r="S434" s="255"/>
      <c r="T434" s="256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7" t="s">
        <v>235</v>
      </c>
      <c r="AU434" s="257" t="s">
        <v>84</v>
      </c>
      <c r="AV434" s="14" t="s">
        <v>84</v>
      </c>
      <c r="AW434" s="14" t="s">
        <v>35</v>
      </c>
      <c r="AX434" s="14" t="s">
        <v>74</v>
      </c>
      <c r="AY434" s="257" t="s">
        <v>223</v>
      </c>
    </row>
    <row r="435" s="14" customFormat="1">
      <c r="A435" s="14"/>
      <c r="B435" s="247"/>
      <c r="C435" s="248"/>
      <c r="D435" s="238" t="s">
        <v>235</v>
      </c>
      <c r="E435" s="249" t="s">
        <v>28</v>
      </c>
      <c r="F435" s="250" t="s">
        <v>639</v>
      </c>
      <c r="G435" s="248"/>
      <c r="H435" s="251">
        <v>86.540999999999997</v>
      </c>
      <c r="I435" s="252"/>
      <c r="J435" s="248"/>
      <c r="K435" s="248"/>
      <c r="L435" s="253"/>
      <c r="M435" s="254"/>
      <c r="N435" s="255"/>
      <c r="O435" s="255"/>
      <c r="P435" s="255"/>
      <c r="Q435" s="255"/>
      <c r="R435" s="255"/>
      <c r="S435" s="255"/>
      <c r="T435" s="256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7" t="s">
        <v>235</v>
      </c>
      <c r="AU435" s="257" t="s">
        <v>84</v>
      </c>
      <c r="AV435" s="14" t="s">
        <v>84</v>
      </c>
      <c r="AW435" s="14" t="s">
        <v>35</v>
      </c>
      <c r="AX435" s="14" t="s">
        <v>74</v>
      </c>
      <c r="AY435" s="257" t="s">
        <v>223</v>
      </c>
    </row>
    <row r="436" s="13" customFormat="1">
      <c r="A436" s="13"/>
      <c r="B436" s="236"/>
      <c r="C436" s="237"/>
      <c r="D436" s="238" t="s">
        <v>235</v>
      </c>
      <c r="E436" s="239" t="s">
        <v>28</v>
      </c>
      <c r="F436" s="240" t="s">
        <v>244</v>
      </c>
      <c r="G436" s="237"/>
      <c r="H436" s="239" t="s">
        <v>28</v>
      </c>
      <c r="I436" s="241"/>
      <c r="J436" s="237"/>
      <c r="K436" s="237"/>
      <c r="L436" s="242"/>
      <c r="M436" s="243"/>
      <c r="N436" s="244"/>
      <c r="O436" s="244"/>
      <c r="P436" s="244"/>
      <c r="Q436" s="244"/>
      <c r="R436" s="244"/>
      <c r="S436" s="244"/>
      <c r="T436" s="245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6" t="s">
        <v>235</v>
      </c>
      <c r="AU436" s="246" t="s">
        <v>84</v>
      </c>
      <c r="AV436" s="13" t="s">
        <v>82</v>
      </c>
      <c r="AW436" s="13" t="s">
        <v>35</v>
      </c>
      <c r="AX436" s="13" t="s">
        <v>74</v>
      </c>
      <c r="AY436" s="246" t="s">
        <v>223</v>
      </c>
    </row>
    <row r="437" s="14" customFormat="1">
      <c r="A437" s="14"/>
      <c r="B437" s="247"/>
      <c r="C437" s="248"/>
      <c r="D437" s="238" t="s">
        <v>235</v>
      </c>
      <c r="E437" s="249" t="s">
        <v>28</v>
      </c>
      <c r="F437" s="250" t="s">
        <v>640</v>
      </c>
      <c r="G437" s="248"/>
      <c r="H437" s="251">
        <v>175.09899999999999</v>
      </c>
      <c r="I437" s="252"/>
      <c r="J437" s="248"/>
      <c r="K437" s="248"/>
      <c r="L437" s="253"/>
      <c r="M437" s="254"/>
      <c r="N437" s="255"/>
      <c r="O437" s="255"/>
      <c r="P437" s="255"/>
      <c r="Q437" s="255"/>
      <c r="R437" s="255"/>
      <c r="S437" s="255"/>
      <c r="T437" s="256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7" t="s">
        <v>235</v>
      </c>
      <c r="AU437" s="257" t="s">
        <v>84</v>
      </c>
      <c r="AV437" s="14" t="s">
        <v>84</v>
      </c>
      <c r="AW437" s="14" t="s">
        <v>35</v>
      </c>
      <c r="AX437" s="14" t="s">
        <v>74</v>
      </c>
      <c r="AY437" s="257" t="s">
        <v>223</v>
      </c>
    </row>
    <row r="438" s="14" customFormat="1">
      <c r="A438" s="14"/>
      <c r="B438" s="247"/>
      <c r="C438" s="248"/>
      <c r="D438" s="238" t="s">
        <v>235</v>
      </c>
      <c r="E438" s="249" t="s">
        <v>28</v>
      </c>
      <c r="F438" s="250" t="s">
        <v>641</v>
      </c>
      <c r="G438" s="248"/>
      <c r="H438" s="251">
        <v>101.384</v>
      </c>
      <c r="I438" s="252"/>
      <c r="J438" s="248"/>
      <c r="K438" s="248"/>
      <c r="L438" s="253"/>
      <c r="M438" s="254"/>
      <c r="N438" s="255"/>
      <c r="O438" s="255"/>
      <c r="P438" s="255"/>
      <c r="Q438" s="255"/>
      <c r="R438" s="255"/>
      <c r="S438" s="255"/>
      <c r="T438" s="256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7" t="s">
        <v>235</v>
      </c>
      <c r="AU438" s="257" t="s">
        <v>84</v>
      </c>
      <c r="AV438" s="14" t="s">
        <v>84</v>
      </c>
      <c r="AW438" s="14" t="s">
        <v>35</v>
      </c>
      <c r="AX438" s="14" t="s">
        <v>74</v>
      </c>
      <c r="AY438" s="257" t="s">
        <v>223</v>
      </c>
    </row>
    <row r="439" s="14" customFormat="1">
      <c r="A439" s="14"/>
      <c r="B439" s="247"/>
      <c r="C439" s="248"/>
      <c r="D439" s="238" t="s">
        <v>235</v>
      </c>
      <c r="E439" s="249" t="s">
        <v>28</v>
      </c>
      <c r="F439" s="250" t="s">
        <v>642</v>
      </c>
      <c r="G439" s="248"/>
      <c r="H439" s="251">
        <v>111.274</v>
      </c>
      <c r="I439" s="252"/>
      <c r="J439" s="248"/>
      <c r="K439" s="248"/>
      <c r="L439" s="253"/>
      <c r="M439" s="254"/>
      <c r="N439" s="255"/>
      <c r="O439" s="255"/>
      <c r="P439" s="255"/>
      <c r="Q439" s="255"/>
      <c r="R439" s="255"/>
      <c r="S439" s="255"/>
      <c r="T439" s="256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7" t="s">
        <v>235</v>
      </c>
      <c r="AU439" s="257" t="s">
        <v>84</v>
      </c>
      <c r="AV439" s="14" t="s">
        <v>84</v>
      </c>
      <c r="AW439" s="14" t="s">
        <v>35</v>
      </c>
      <c r="AX439" s="14" t="s">
        <v>74</v>
      </c>
      <c r="AY439" s="257" t="s">
        <v>223</v>
      </c>
    </row>
    <row r="440" s="14" customFormat="1">
      <c r="A440" s="14"/>
      <c r="B440" s="247"/>
      <c r="C440" s="248"/>
      <c r="D440" s="238" t="s">
        <v>235</v>
      </c>
      <c r="E440" s="249" t="s">
        <v>28</v>
      </c>
      <c r="F440" s="250" t="s">
        <v>643</v>
      </c>
      <c r="G440" s="248"/>
      <c r="H440" s="251">
        <v>60.145000000000003</v>
      </c>
      <c r="I440" s="252"/>
      <c r="J440" s="248"/>
      <c r="K440" s="248"/>
      <c r="L440" s="253"/>
      <c r="M440" s="254"/>
      <c r="N440" s="255"/>
      <c r="O440" s="255"/>
      <c r="P440" s="255"/>
      <c r="Q440" s="255"/>
      <c r="R440" s="255"/>
      <c r="S440" s="255"/>
      <c r="T440" s="256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7" t="s">
        <v>235</v>
      </c>
      <c r="AU440" s="257" t="s">
        <v>84</v>
      </c>
      <c r="AV440" s="14" t="s">
        <v>84</v>
      </c>
      <c r="AW440" s="14" t="s">
        <v>35</v>
      </c>
      <c r="AX440" s="14" t="s">
        <v>74</v>
      </c>
      <c r="AY440" s="257" t="s">
        <v>223</v>
      </c>
    </row>
    <row r="441" s="14" customFormat="1">
      <c r="A441" s="14"/>
      <c r="B441" s="247"/>
      <c r="C441" s="248"/>
      <c r="D441" s="238" t="s">
        <v>235</v>
      </c>
      <c r="E441" s="249" t="s">
        <v>28</v>
      </c>
      <c r="F441" s="250" t="s">
        <v>644</v>
      </c>
      <c r="G441" s="248"/>
      <c r="H441" s="251">
        <v>192.71700000000001</v>
      </c>
      <c r="I441" s="252"/>
      <c r="J441" s="248"/>
      <c r="K441" s="248"/>
      <c r="L441" s="253"/>
      <c r="M441" s="254"/>
      <c r="N441" s="255"/>
      <c r="O441" s="255"/>
      <c r="P441" s="255"/>
      <c r="Q441" s="255"/>
      <c r="R441" s="255"/>
      <c r="S441" s="255"/>
      <c r="T441" s="256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7" t="s">
        <v>235</v>
      </c>
      <c r="AU441" s="257" t="s">
        <v>84</v>
      </c>
      <c r="AV441" s="14" t="s">
        <v>84</v>
      </c>
      <c r="AW441" s="14" t="s">
        <v>35</v>
      </c>
      <c r="AX441" s="14" t="s">
        <v>74</v>
      </c>
      <c r="AY441" s="257" t="s">
        <v>223</v>
      </c>
    </row>
    <row r="442" s="14" customFormat="1">
      <c r="A442" s="14"/>
      <c r="B442" s="247"/>
      <c r="C442" s="248"/>
      <c r="D442" s="238" t="s">
        <v>235</v>
      </c>
      <c r="E442" s="249" t="s">
        <v>28</v>
      </c>
      <c r="F442" s="250" t="s">
        <v>645</v>
      </c>
      <c r="G442" s="248"/>
      <c r="H442" s="251">
        <v>159.52799999999999</v>
      </c>
      <c r="I442" s="252"/>
      <c r="J442" s="248"/>
      <c r="K442" s="248"/>
      <c r="L442" s="253"/>
      <c r="M442" s="254"/>
      <c r="N442" s="255"/>
      <c r="O442" s="255"/>
      <c r="P442" s="255"/>
      <c r="Q442" s="255"/>
      <c r="R442" s="255"/>
      <c r="S442" s="255"/>
      <c r="T442" s="256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7" t="s">
        <v>235</v>
      </c>
      <c r="AU442" s="257" t="s">
        <v>84</v>
      </c>
      <c r="AV442" s="14" t="s">
        <v>84</v>
      </c>
      <c r="AW442" s="14" t="s">
        <v>35</v>
      </c>
      <c r="AX442" s="14" t="s">
        <v>74</v>
      </c>
      <c r="AY442" s="257" t="s">
        <v>223</v>
      </c>
    </row>
    <row r="443" s="14" customFormat="1">
      <c r="A443" s="14"/>
      <c r="B443" s="247"/>
      <c r="C443" s="248"/>
      <c r="D443" s="238" t="s">
        <v>235</v>
      </c>
      <c r="E443" s="249" t="s">
        <v>28</v>
      </c>
      <c r="F443" s="250" t="s">
        <v>646</v>
      </c>
      <c r="G443" s="248"/>
      <c r="H443" s="251">
        <v>176.87000000000001</v>
      </c>
      <c r="I443" s="252"/>
      <c r="J443" s="248"/>
      <c r="K443" s="248"/>
      <c r="L443" s="253"/>
      <c r="M443" s="254"/>
      <c r="N443" s="255"/>
      <c r="O443" s="255"/>
      <c r="P443" s="255"/>
      <c r="Q443" s="255"/>
      <c r="R443" s="255"/>
      <c r="S443" s="255"/>
      <c r="T443" s="256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7" t="s">
        <v>235</v>
      </c>
      <c r="AU443" s="257" t="s">
        <v>84</v>
      </c>
      <c r="AV443" s="14" t="s">
        <v>84</v>
      </c>
      <c r="AW443" s="14" t="s">
        <v>35</v>
      </c>
      <c r="AX443" s="14" t="s">
        <v>74</v>
      </c>
      <c r="AY443" s="257" t="s">
        <v>223</v>
      </c>
    </row>
    <row r="444" s="14" customFormat="1">
      <c r="A444" s="14"/>
      <c r="B444" s="247"/>
      <c r="C444" s="248"/>
      <c r="D444" s="238" t="s">
        <v>235</v>
      </c>
      <c r="E444" s="249" t="s">
        <v>28</v>
      </c>
      <c r="F444" s="250" t="s">
        <v>647</v>
      </c>
      <c r="G444" s="248"/>
      <c r="H444" s="251">
        <v>203.66499999999999</v>
      </c>
      <c r="I444" s="252"/>
      <c r="J444" s="248"/>
      <c r="K444" s="248"/>
      <c r="L444" s="253"/>
      <c r="M444" s="254"/>
      <c r="N444" s="255"/>
      <c r="O444" s="255"/>
      <c r="P444" s="255"/>
      <c r="Q444" s="255"/>
      <c r="R444" s="255"/>
      <c r="S444" s="255"/>
      <c r="T444" s="256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7" t="s">
        <v>235</v>
      </c>
      <c r="AU444" s="257" t="s">
        <v>84</v>
      </c>
      <c r="AV444" s="14" t="s">
        <v>84</v>
      </c>
      <c r="AW444" s="14" t="s">
        <v>35</v>
      </c>
      <c r="AX444" s="14" t="s">
        <v>74</v>
      </c>
      <c r="AY444" s="257" t="s">
        <v>223</v>
      </c>
    </row>
    <row r="445" s="14" customFormat="1">
      <c r="A445" s="14"/>
      <c r="B445" s="247"/>
      <c r="C445" s="248"/>
      <c r="D445" s="238" t="s">
        <v>235</v>
      </c>
      <c r="E445" s="249" t="s">
        <v>28</v>
      </c>
      <c r="F445" s="250" t="s">
        <v>648</v>
      </c>
      <c r="G445" s="248"/>
      <c r="H445" s="251">
        <v>29.760000000000002</v>
      </c>
      <c r="I445" s="252"/>
      <c r="J445" s="248"/>
      <c r="K445" s="248"/>
      <c r="L445" s="253"/>
      <c r="M445" s="254"/>
      <c r="N445" s="255"/>
      <c r="O445" s="255"/>
      <c r="P445" s="255"/>
      <c r="Q445" s="255"/>
      <c r="R445" s="255"/>
      <c r="S445" s="255"/>
      <c r="T445" s="256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7" t="s">
        <v>235</v>
      </c>
      <c r="AU445" s="257" t="s">
        <v>84</v>
      </c>
      <c r="AV445" s="14" t="s">
        <v>84</v>
      </c>
      <c r="AW445" s="14" t="s">
        <v>35</v>
      </c>
      <c r="AX445" s="14" t="s">
        <v>74</v>
      </c>
      <c r="AY445" s="257" t="s">
        <v>223</v>
      </c>
    </row>
    <row r="446" s="14" customFormat="1">
      <c r="A446" s="14"/>
      <c r="B446" s="247"/>
      <c r="C446" s="248"/>
      <c r="D446" s="238" t="s">
        <v>235</v>
      </c>
      <c r="E446" s="249" t="s">
        <v>28</v>
      </c>
      <c r="F446" s="250" t="s">
        <v>649</v>
      </c>
      <c r="G446" s="248"/>
      <c r="H446" s="251">
        <v>-43.749000000000002</v>
      </c>
      <c r="I446" s="252"/>
      <c r="J446" s="248"/>
      <c r="K446" s="248"/>
      <c r="L446" s="253"/>
      <c r="M446" s="254"/>
      <c r="N446" s="255"/>
      <c r="O446" s="255"/>
      <c r="P446" s="255"/>
      <c r="Q446" s="255"/>
      <c r="R446" s="255"/>
      <c r="S446" s="255"/>
      <c r="T446" s="256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7" t="s">
        <v>235</v>
      </c>
      <c r="AU446" s="257" t="s">
        <v>84</v>
      </c>
      <c r="AV446" s="14" t="s">
        <v>84</v>
      </c>
      <c r="AW446" s="14" t="s">
        <v>35</v>
      </c>
      <c r="AX446" s="14" t="s">
        <v>74</v>
      </c>
      <c r="AY446" s="257" t="s">
        <v>223</v>
      </c>
    </row>
    <row r="447" s="15" customFormat="1">
      <c r="A447" s="15"/>
      <c r="B447" s="258"/>
      <c r="C447" s="259"/>
      <c r="D447" s="238" t="s">
        <v>235</v>
      </c>
      <c r="E447" s="260" t="s">
        <v>119</v>
      </c>
      <c r="F447" s="261" t="s">
        <v>248</v>
      </c>
      <c r="G447" s="259"/>
      <c r="H447" s="262">
        <v>3075.0039999999999</v>
      </c>
      <c r="I447" s="263"/>
      <c r="J447" s="259"/>
      <c r="K447" s="259"/>
      <c r="L447" s="264"/>
      <c r="M447" s="265"/>
      <c r="N447" s="266"/>
      <c r="O447" s="266"/>
      <c r="P447" s="266"/>
      <c r="Q447" s="266"/>
      <c r="R447" s="266"/>
      <c r="S447" s="266"/>
      <c r="T447" s="267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68" t="s">
        <v>235</v>
      </c>
      <c r="AU447" s="268" t="s">
        <v>84</v>
      </c>
      <c r="AV447" s="15" t="s">
        <v>231</v>
      </c>
      <c r="AW447" s="15" t="s">
        <v>35</v>
      </c>
      <c r="AX447" s="15" t="s">
        <v>82</v>
      </c>
      <c r="AY447" s="268" t="s">
        <v>223</v>
      </c>
    </row>
    <row r="448" s="2" customFormat="1" ht="24.15" customHeight="1">
      <c r="A448" s="42"/>
      <c r="B448" s="43"/>
      <c r="C448" s="218" t="s">
        <v>650</v>
      </c>
      <c r="D448" s="218" t="s">
        <v>226</v>
      </c>
      <c r="E448" s="219" t="s">
        <v>651</v>
      </c>
      <c r="F448" s="220" t="s">
        <v>652</v>
      </c>
      <c r="G448" s="221" t="s">
        <v>229</v>
      </c>
      <c r="H448" s="222">
        <v>63.837000000000003</v>
      </c>
      <c r="I448" s="223"/>
      <c r="J448" s="224">
        <f>ROUND(I448*H448,2)</f>
        <v>0</v>
      </c>
      <c r="K448" s="220" t="s">
        <v>230</v>
      </c>
      <c r="L448" s="48"/>
      <c r="M448" s="225" t="s">
        <v>28</v>
      </c>
      <c r="N448" s="226" t="s">
        <v>45</v>
      </c>
      <c r="O448" s="88"/>
      <c r="P448" s="227">
        <f>O448*H448</f>
        <v>0</v>
      </c>
      <c r="Q448" s="227">
        <v>0</v>
      </c>
      <c r="R448" s="227">
        <f>Q448*H448</f>
        <v>0</v>
      </c>
      <c r="S448" s="227">
        <v>0.068000000000000005</v>
      </c>
      <c r="T448" s="228">
        <f>S448*H448</f>
        <v>4.3409160000000009</v>
      </c>
      <c r="U448" s="42"/>
      <c r="V448" s="42"/>
      <c r="W448" s="42"/>
      <c r="X448" s="42"/>
      <c r="Y448" s="42"/>
      <c r="Z448" s="42"/>
      <c r="AA448" s="42"/>
      <c r="AB448" s="42"/>
      <c r="AC448" s="42"/>
      <c r="AD448" s="42"/>
      <c r="AE448" s="42"/>
      <c r="AR448" s="229" t="s">
        <v>231</v>
      </c>
      <c r="AT448" s="229" t="s">
        <v>226</v>
      </c>
      <c r="AU448" s="229" t="s">
        <v>84</v>
      </c>
      <c r="AY448" s="21" t="s">
        <v>223</v>
      </c>
      <c r="BE448" s="230">
        <f>IF(N448="základní",J448,0)</f>
        <v>0</v>
      </c>
      <c r="BF448" s="230">
        <f>IF(N448="snížená",J448,0)</f>
        <v>0</v>
      </c>
      <c r="BG448" s="230">
        <f>IF(N448="zákl. přenesená",J448,0)</f>
        <v>0</v>
      </c>
      <c r="BH448" s="230">
        <f>IF(N448="sníž. přenesená",J448,0)</f>
        <v>0</v>
      </c>
      <c r="BI448" s="230">
        <f>IF(N448="nulová",J448,0)</f>
        <v>0</v>
      </c>
      <c r="BJ448" s="21" t="s">
        <v>82</v>
      </c>
      <c r="BK448" s="230">
        <f>ROUND(I448*H448,2)</f>
        <v>0</v>
      </c>
      <c r="BL448" s="21" t="s">
        <v>231</v>
      </c>
      <c r="BM448" s="229" t="s">
        <v>653</v>
      </c>
    </row>
    <row r="449" s="2" customFormat="1">
      <c r="A449" s="42"/>
      <c r="B449" s="43"/>
      <c r="C449" s="44"/>
      <c r="D449" s="231" t="s">
        <v>233</v>
      </c>
      <c r="E449" s="44"/>
      <c r="F449" s="232" t="s">
        <v>654</v>
      </c>
      <c r="G449" s="44"/>
      <c r="H449" s="44"/>
      <c r="I449" s="233"/>
      <c r="J449" s="44"/>
      <c r="K449" s="44"/>
      <c r="L449" s="48"/>
      <c r="M449" s="234"/>
      <c r="N449" s="235"/>
      <c r="O449" s="88"/>
      <c r="P449" s="88"/>
      <c r="Q449" s="88"/>
      <c r="R449" s="88"/>
      <c r="S449" s="88"/>
      <c r="T449" s="89"/>
      <c r="U449" s="42"/>
      <c r="V449" s="42"/>
      <c r="W449" s="42"/>
      <c r="X449" s="42"/>
      <c r="Y449" s="42"/>
      <c r="Z449" s="42"/>
      <c r="AA449" s="42"/>
      <c r="AB449" s="42"/>
      <c r="AC449" s="42"/>
      <c r="AD449" s="42"/>
      <c r="AE449" s="42"/>
      <c r="AT449" s="21" t="s">
        <v>233</v>
      </c>
      <c r="AU449" s="21" t="s">
        <v>84</v>
      </c>
    </row>
    <row r="450" s="14" customFormat="1">
      <c r="A450" s="14"/>
      <c r="B450" s="247"/>
      <c r="C450" s="248"/>
      <c r="D450" s="238" t="s">
        <v>235</v>
      </c>
      <c r="E450" s="249" t="s">
        <v>28</v>
      </c>
      <c r="F450" s="250" t="s">
        <v>141</v>
      </c>
      <c r="G450" s="248"/>
      <c r="H450" s="251">
        <v>21.228999999999999</v>
      </c>
      <c r="I450" s="252"/>
      <c r="J450" s="248"/>
      <c r="K450" s="248"/>
      <c r="L450" s="253"/>
      <c r="M450" s="254"/>
      <c r="N450" s="255"/>
      <c r="O450" s="255"/>
      <c r="P450" s="255"/>
      <c r="Q450" s="255"/>
      <c r="R450" s="255"/>
      <c r="S450" s="255"/>
      <c r="T450" s="256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7" t="s">
        <v>235</v>
      </c>
      <c r="AU450" s="257" t="s">
        <v>84</v>
      </c>
      <c r="AV450" s="14" t="s">
        <v>84</v>
      </c>
      <c r="AW450" s="14" t="s">
        <v>35</v>
      </c>
      <c r="AX450" s="14" t="s">
        <v>74</v>
      </c>
      <c r="AY450" s="257" t="s">
        <v>223</v>
      </c>
    </row>
    <row r="451" s="14" customFormat="1">
      <c r="A451" s="14"/>
      <c r="B451" s="247"/>
      <c r="C451" s="248"/>
      <c r="D451" s="238" t="s">
        <v>235</v>
      </c>
      <c r="E451" s="249" t="s">
        <v>28</v>
      </c>
      <c r="F451" s="250" t="s">
        <v>144</v>
      </c>
      <c r="G451" s="248"/>
      <c r="H451" s="251">
        <v>42.607999999999997</v>
      </c>
      <c r="I451" s="252"/>
      <c r="J451" s="248"/>
      <c r="K451" s="248"/>
      <c r="L451" s="253"/>
      <c r="M451" s="254"/>
      <c r="N451" s="255"/>
      <c r="O451" s="255"/>
      <c r="P451" s="255"/>
      <c r="Q451" s="255"/>
      <c r="R451" s="255"/>
      <c r="S451" s="255"/>
      <c r="T451" s="256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7" t="s">
        <v>235</v>
      </c>
      <c r="AU451" s="257" t="s">
        <v>84</v>
      </c>
      <c r="AV451" s="14" t="s">
        <v>84</v>
      </c>
      <c r="AW451" s="14" t="s">
        <v>35</v>
      </c>
      <c r="AX451" s="14" t="s">
        <v>74</v>
      </c>
      <c r="AY451" s="257" t="s">
        <v>223</v>
      </c>
    </row>
    <row r="452" s="15" customFormat="1">
      <c r="A452" s="15"/>
      <c r="B452" s="258"/>
      <c r="C452" s="259"/>
      <c r="D452" s="238" t="s">
        <v>235</v>
      </c>
      <c r="E452" s="260" t="s">
        <v>170</v>
      </c>
      <c r="F452" s="261" t="s">
        <v>248</v>
      </c>
      <c r="G452" s="259"/>
      <c r="H452" s="262">
        <v>63.837000000000003</v>
      </c>
      <c r="I452" s="263"/>
      <c r="J452" s="259"/>
      <c r="K452" s="259"/>
      <c r="L452" s="264"/>
      <c r="M452" s="265"/>
      <c r="N452" s="266"/>
      <c r="O452" s="266"/>
      <c r="P452" s="266"/>
      <c r="Q452" s="266"/>
      <c r="R452" s="266"/>
      <c r="S452" s="266"/>
      <c r="T452" s="267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68" t="s">
        <v>235</v>
      </c>
      <c r="AU452" s="268" t="s">
        <v>84</v>
      </c>
      <c r="AV452" s="15" t="s">
        <v>231</v>
      </c>
      <c r="AW452" s="15" t="s">
        <v>35</v>
      </c>
      <c r="AX452" s="15" t="s">
        <v>82</v>
      </c>
      <c r="AY452" s="268" t="s">
        <v>223</v>
      </c>
    </row>
    <row r="453" s="12" customFormat="1" ht="22.8" customHeight="1">
      <c r="A453" s="12"/>
      <c r="B453" s="202"/>
      <c r="C453" s="203"/>
      <c r="D453" s="204" t="s">
        <v>73</v>
      </c>
      <c r="E453" s="216" t="s">
        <v>655</v>
      </c>
      <c r="F453" s="216" t="s">
        <v>656</v>
      </c>
      <c r="G453" s="203"/>
      <c r="H453" s="203"/>
      <c r="I453" s="206"/>
      <c r="J453" s="217">
        <f>BK453</f>
        <v>0</v>
      </c>
      <c r="K453" s="203"/>
      <c r="L453" s="208"/>
      <c r="M453" s="209"/>
      <c r="N453" s="210"/>
      <c r="O453" s="210"/>
      <c r="P453" s="211">
        <f>SUM(P454:P462)</f>
        <v>0</v>
      </c>
      <c r="Q453" s="210"/>
      <c r="R453" s="211">
        <f>SUM(R454:R462)</f>
        <v>0</v>
      </c>
      <c r="S453" s="210"/>
      <c r="T453" s="212">
        <f>SUM(T454:T462)</f>
        <v>0</v>
      </c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R453" s="213" t="s">
        <v>82</v>
      </c>
      <c r="AT453" s="214" t="s">
        <v>73</v>
      </c>
      <c r="AU453" s="214" t="s">
        <v>82</v>
      </c>
      <c r="AY453" s="213" t="s">
        <v>223</v>
      </c>
      <c r="BK453" s="215">
        <f>SUM(BK454:BK462)</f>
        <v>0</v>
      </c>
    </row>
    <row r="454" s="2" customFormat="1" ht="24.15" customHeight="1">
      <c r="A454" s="42"/>
      <c r="B454" s="43"/>
      <c r="C454" s="218" t="s">
        <v>657</v>
      </c>
      <c r="D454" s="218" t="s">
        <v>226</v>
      </c>
      <c r="E454" s="219" t="s">
        <v>658</v>
      </c>
      <c r="F454" s="220" t="s">
        <v>659</v>
      </c>
      <c r="G454" s="221" t="s">
        <v>256</v>
      </c>
      <c r="H454" s="222">
        <v>83.828999999999994</v>
      </c>
      <c r="I454" s="223"/>
      <c r="J454" s="224">
        <f>ROUND(I454*H454,2)</f>
        <v>0</v>
      </c>
      <c r="K454" s="220" t="s">
        <v>230</v>
      </c>
      <c r="L454" s="48"/>
      <c r="M454" s="225" t="s">
        <v>28</v>
      </c>
      <c r="N454" s="226" t="s">
        <v>45</v>
      </c>
      <c r="O454" s="88"/>
      <c r="P454" s="227">
        <f>O454*H454</f>
        <v>0</v>
      </c>
      <c r="Q454" s="227">
        <v>0</v>
      </c>
      <c r="R454" s="227">
        <f>Q454*H454</f>
        <v>0</v>
      </c>
      <c r="S454" s="227">
        <v>0</v>
      </c>
      <c r="T454" s="228">
        <f>S454*H454</f>
        <v>0</v>
      </c>
      <c r="U454" s="42"/>
      <c r="V454" s="42"/>
      <c r="W454" s="42"/>
      <c r="X454" s="42"/>
      <c r="Y454" s="42"/>
      <c r="Z454" s="42"/>
      <c r="AA454" s="42"/>
      <c r="AB454" s="42"/>
      <c r="AC454" s="42"/>
      <c r="AD454" s="42"/>
      <c r="AE454" s="42"/>
      <c r="AR454" s="229" t="s">
        <v>231</v>
      </c>
      <c r="AT454" s="229" t="s">
        <v>226</v>
      </c>
      <c r="AU454" s="229" t="s">
        <v>84</v>
      </c>
      <c r="AY454" s="21" t="s">
        <v>223</v>
      </c>
      <c r="BE454" s="230">
        <f>IF(N454="základní",J454,0)</f>
        <v>0</v>
      </c>
      <c r="BF454" s="230">
        <f>IF(N454="snížená",J454,0)</f>
        <v>0</v>
      </c>
      <c r="BG454" s="230">
        <f>IF(N454="zákl. přenesená",J454,0)</f>
        <v>0</v>
      </c>
      <c r="BH454" s="230">
        <f>IF(N454="sníž. přenesená",J454,0)</f>
        <v>0</v>
      </c>
      <c r="BI454" s="230">
        <f>IF(N454="nulová",J454,0)</f>
        <v>0</v>
      </c>
      <c r="BJ454" s="21" t="s">
        <v>82</v>
      </c>
      <c r="BK454" s="230">
        <f>ROUND(I454*H454,2)</f>
        <v>0</v>
      </c>
      <c r="BL454" s="21" t="s">
        <v>231</v>
      </c>
      <c r="BM454" s="229" t="s">
        <v>660</v>
      </c>
    </row>
    <row r="455" s="2" customFormat="1">
      <c r="A455" s="42"/>
      <c r="B455" s="43"/>
      <c r="C455" s="44"/>
      <c r="D455" s="231" t="s">
        <v>233</v>
      </c>
      <c r="E455" s="44"/>
      <c r="F455" s="232" t="s">
        <v>661</v>
      </c>
      <c r="G455" s="44"/>
      <c r="H455" s="44"/>
      <c r="I455" s="233"/>
      <c r="J455" s="44"/>
      <c r="K455" s="44"/>
      <c r="L455" s="48"/>
      <c r="M455" s="234"/>
      <c r="N455" s="235"/>
      <c r="O455" s="88"/>
      <c r="P455" s="88"/>
      <c r="Q455" s="88"/>
      <c r="R455" s="88"/>
      <c r="S455" s="88"/>
      <c r="T455" s="89"/>
      <c r="U455" s="42"/>
      <c r="V455" s="42"/>
      <c r="W455" s="42"/>
      <c r="X455" s="42"/>
      <c r="Y455" s="42"/>
      <c r="Z455" s="42"/>
      <c r="AA455" s="42"/>
      <c r="AB455" s="42"/>
      <c r="AC455" s="42"/>
      <c r="AD455" s="42"/>
      <c r="AE455" s="42"/>
      <c r="AT455" s="21" t="s">
        <v>233</v>
      </c>
      <c r="AU455" s="21" t="s">
        <v>84</v>
      </c>
    </row>
    <row r="456" s="2" customFormat="1" ht="21.75" customHeight="1">
      <c r="A456" s="42"/>
      <c r="B456" s="43"/>
      <c r="C456" s="218" t="s">
        <v>662</v>
      </c>
      <c r="D456" s="218" t="s">
        <v>226</v>
      </c>
      <c r="E456" s="219" t="s">
        <v>663</v>
      </c>
      <c r="F456" s="220" t="s">
        <v>664</v>
      </c>
      <c r="G456" s="221" t="s">
        <v>256</v>
      </c>
      <c r="H456" s="222">
        <v>83.828999999999994</v>
      </c>
      <c r="I456" s="223"/>
      <c r="J456" s="224">
        <f>ROUND(I456*H456,2)</f>
        <v>0</v>
      </c>
      <c r="K456" s="220" t="s">
        <v>230</v>
      </c>
      <c r="L456" s="48"/>
      <c r="M456" s="225" t="s">
        <v>28</v>
      </c>
      <c r="N456" s="226" t="s">
        <v>45</v>
      </c>
      <c r="O456" s="88"/>
      <c r="P456" s="227">
        <f>O456*H456</f>
        <v>0</v>
      </c>
      <c r="Q456" s="227">
        <v>0</v>
      </c>
      <c r="R456" s="227">
        <f>Q456*H456</f>
        <v>0</v>
      </c>
      <c r="S456" s="227">
        <v>0</v>
      </c>
      <c r="T456" s="228">
        <f>S456*H456</f>
        <v>0</v>
      </c>
      <c r="U456" s="42"/>
      <c r="V456" s="42"/>
      <c r="W456" s="42"/>
      <c r="X456" s="42"/>
      <c r="Y456" s="42"/>
      <c r="Z456" s="42"/>
      <c r="AA456" s="42"/>
      <c r="AB456" s="42"/>
      <c r="AC456" s="42"/>
      <c r="AD456" s="42"/>
      <c r="AE456" s="42"/>
      <c r="AR456" s="229" t="s">
        <v>231</v>
      </c>
      <c r="AT456" s="229" t="s">
        <v>226</v>
      </c>
      <c r="AU456" s="229" t="s">
        <v>84</v>
      </c>
      <c r="AY456" s="21" t="s">
        <v>223</v>
      </c>
      <c r="BE456" s="230">
        <f>IF(N456="základní",J456,0)</f>
        <v>0</v>
      </c>
      <c r="BF456" s="230">
        <f>IF(N456="snížená",J456,0)</f>
        <v>0</v>
      </c>
      <c r="BG456" s="230">
        <f>IF(N456="zákl. přenesená",J456,0)</f>
        <v>0</v>
      </c>
      <c r="BH456" s="230">
        <f>IF(N456="sníž. přenesená",J456,0)</f>
        <v>0</v>
      </c>
      <c r="BI456" s="230">
        <f>IF(N456="nulová",J456,0)</f>
        <v>0</v>
      </c>
      <c r="BJ456" s="21" t="s">
        <v>82</v>
      </c>
      <c r="BK456" s="230">
        <f>ROUND(I456*H456,2)</f>
        <v>0</v>
      </c>
      <c r="BL456" s="21" t="s">
        <v>231</v>
      </c>
      <c r="BM456" s="229" t="s">
        <v>665</v>
      </c>
    </row>
    <row r="457" s="2" customFormat="1">
      <c r="A457" s="42"/>
      <c r="B457" s="43"/>
      <c r="C457" s="44"/>
      <c r="D457" s="231" t="s">
        <v>233</v>
      </c>
      <c r="E457" s="44"/>
      <c r="F457" s="232" t="s">
        <v>666</v>
      </c>
      <c r="G457" s="44"/>
      <c r="H457" s="44"/>
      <c r="I457" s="233"/>
      <c r="J457" s="44"/>
      <c r="K457" s="44"/>
      <c r="L457" s="48"/>
      <c r="M457" s="234"/>
      <c r="N457" s="235"/>
      <c r="O457" s="88"/>
      <c r="P457" s="88"/>
      <c r="Q457" s="88"/>
      <c r="R457" s="88"/>
      <c r="S457" s="88"/>
      <c r="T457" s="89"/>
      <c r="U457" s="42"/>
      <c r="V457" s="42"/>
      <c r="W457" s="42"/>
      <c r="X457" s="42"/>
      <c r="Y457" s="42"/>
      <c r="Z457" s="42"/>
      <c r="AA457" s="42"/>
      <c r="AB457" s="42"/>
      <c r="AC457" s="42"/>
      <c r="AD457" s="42"/>
      <c r="AE457" s="42"/>
      <c r="AT457" s="21" t="s">
        <v>233</v>
      </c>
      <c r="AU457" s="21" t="s">
        <v>84</v>
      </c>
    </row>
    <row r="458" s="2" customFormat="1" ht="24.15" customHeight="1">
      <c r="A458" s="42"/>
      <c r="B458" s="43"/>
      <c r="C458" s="218" t="s">
        <v>667</v>
      </c>
      <c r="D458" s="218" t="s">
        <v>226</v>
      </c>
      <c r="E458" s="219" t="s">
        <v>668</v>
      </c>
      <c r="F458" s="220" t="s">
        <v>669</v>
      </c>
      <c r="G458" s="221" t="s">
        <v>256</v>
      </c>
      <c r="H458" s="222">
        <v>838.28999999999996</v>
      </c>
      <c r="I458" s="223"/>
      <c r="J458" s="224">
        <f>ROUND(I458*H458,2)</f>
        <v>0</v>
      </c>
      <c r="K458" s="220" t="s">
        <v>230</v>
      </c>
      <c r="L458" s="48"/>
      <c r="M458" s="225" t="s">
        <v>28</v>
      </c>
      <c r="N458" s="226" t="s">
        <v>45</v>
      </c>
      <c r="O458" s="88"/>
      <c r="P458" s="227">
        <f>O458*H458</f>
        <v>0</v>
      </c>
      <c r="Q458" s="227">
        <v>0</v>
      </c>
      <c r="R458" s="227">
        <f>Q458*H458</f>
        <v>0</v>
      </c>
      <c r="S458" s="227">
        <v>0</v>
      </c>
      <c r="T458" s="228">
        <f>S458*H458</f>
        <v>0</v>
      </c>
      <c r="U458" s="42"/>
      <c r="V458" s="42"/>
      <c r="W458" s="42"/>
      <c r="X458" s="42"/>
      <c r="Y458" s="42"/>
      <c r="Z458" s="42"/>
      <c r="AA458" s="42"/>
      <c r="AB458" s="42"/>
      <c r="AC458" s="42"/>
      <c r="AD458" s="42"/>
      <c r="AE458" s="42"/>
      <c r="AR458" s="229" t="s">
        <v>231</v>
      </c>
      <c r="AT458" s="229" t="s">
        <v>226</v>
      </c>
      <c r="AU458" s="229" t="s">
        <v>84</v>
      </c>
      <c r="AY458" s="21" t="s">
        <v>223</v>
      </c>
      <c r="BE458" s="230">
        <f>IF(N458="základní",J458,0)</f>
        <v>0</v>
      </c>
      <c r="BF458" s="230">
        <f>IF(N458="snížená",J458,0)</f>
        <v>0</v>
      </c>
      <c r="BG458" s="230">
        <f>IF(N458="zákl. přenesená",J458,0)</f>
        <v>0</v>
      </c>
      <c r="BH458" s="230">
        <f>IF(N458="sníž. přenesená",J458,0)</f>
        <v>0</v>
      </c>
      <c r="BI458" s="230">
        <f>IF(N458="nulová",J458,0)</f>
        <v>0</v>
      </c>
      <c r="BJ458" s="21" t="s">
        <v>82</v>
      </c>
      <c r="BK458" s="230">
        <f>ROUND(I458*H458,2)</f>
        <v>0</v>
      </c>
      <c r="BL458" s="21" t="s">
        <v>231</v>
      </c>
      <c r="BM458" s="229" t="s">
        <v>670</v>
      </c>
    </row>
    <row r="459" s="2" customFormat="1">
      <c r="A459" s="42"/>
      <c r="B459" s="43"/>
      <c r="C459" s="44"/>
      <c r="D459" s="231" t="s">
        <v>233</v>
      </c>
      <c r="E459" s="44"/>
      <c r="F459" s="232" t="s">
        <v>671</v>
      </c>
      <c r="G459" s="44"/>
      <c r="H459" s="44"/>
      <c r="I459" s="233"/>
      <c r="J459" s="44"/>
      <c r="K459" s="44"/>
      <c r="L459" s="48"/>
      <c r="M459" s="234"/>
      <c r="N459" s="235"/>
      <c r="O459" s="88"/>
      <c r="P459" s="88"/>
      <c r="Q459" s="88"/>
      <c r="R459" s="88"/>
      <c r="S459" s="88"/>
      <c r="T459" s="89"/>
      <c r="U459" s="42"/>
      <c r="V459" s="42"/>
      <c r="W459" s="42"/>
      <c r="X459" s="42"/>
      <c r="Y459" s="42"/>
      <c r="Z459" s="42"/>
      <c r="AA459" s="42"/>
      <c r="AB459" s="42"/>
      <c r="AC459" s="42"/>
      <c r="AD459" s="42"/>
      <c r="AE459" s="42"/>
      <c r="AT459" s="21" t="s">
        <v>233</v>
      </c>
      <c r="AU459" s="21" t="s">
        <v>84</v>
      </c>
    </row>
    <row r="460" s="14" customFormat="1">
      <c r="A460" s="14"/>
      <c r="B460" s="247"/>
      <c r="C460" s="248"/>
      <c r="D460" s="238" t="s">
        <v>235</v>
      </c>
      <c r="E460" s="248"/>
      <c r="F460" s="250" t="s">
        <v>672</v>
      </c>
      <c r="G460" s="248"/>
      <c r="H460" s="251">
        <v>838.28999999999996</v>
      </c>
      <c r="I460" s="252"/>
      <c r="J460" s="248"/>
      <c r="K460" s="248"/>
      <c r="L460" s="253"/>
      <c r="M460" s="254"/>
      <c r="N460" s="255"/>
      <c r="O460" s="255"/>
      <c r="P460" s="255"/>
      <c r="Q460" s="255"/>
      <c r="R460" s="255"/>
      <c r="S460" s="255"/>
      <c r="T460" s="256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7" t="s">
        <v>235</v>
      </c>
      <c r="AU460" s="257" t="s">
        <v>84</v>
      </c>
      <c r="AV460" s="14" t="s">
        <v>84</v>
      </c>
      <c r="AW460" s="14" t="s">
        <v>4</v>
      </c>
      <c r="AX460" s="14" t="s">
        <v>82</v>
      </c>
      <c r="AY460" s="257" t="s">
        <v>223</v>
      </c>
    </row>
    <row r="461" s="2" customFormat="1" ht="24.15" customHeight="1">
      <c r="A461" s="42"/>
      <c r="B461" s="43"/>
      <c r="C461" s="218" t="s">
        <v>673</v>
      </c>
      <c r="D461" s="218" t="s">
        <v>226</v>
      </c>
      <c r="E461" s="219" t="s">
        <v>674</v>
      </c>
      <c r="F461" s="220" t="s">
        <v>675</v>
      </c>
      <c r="G461" s="221" t="s">
        <v>256</v>
      </c>
      <c r="H461" s="222">
        <v>83.828999999999994</v>
      </c>
      <c r="I461" s="223"/>
      <c r="J461" s="224">
        <f>ROUND(I461*H461,2)</f>
        <v>0</v>
      </c>
      <c r="K461" s="220" t="s">
        <v>230</v>
      </c>
      <c r="L461" s="48"/>
      <c r="M461" s="225" t="s">
        <v>28</v>
      </c>
      <c r="N461" s="226" t="s">
        <v>45</v>
      </c>
      <c r="O461" s="88"/>
      <c r="P461" s="227">
        <f>O461*H461</f>
        <v>0</v>
      </c>
      <c r="Q461" s="227">
        <v>0</v>
      </c>
      <c r="R461" s="227">
        <f>Q461*H461</f>
        <v>0</v>
      </c>
      <c r="S461" s="227">
        <v>0</v>
      </c>
      <c r="T461" s="228">
        <f>S461*H461</f>
        <v>0</v>
      </c>
      <c r="U461" s="42"/>
      <c r="V461" s="42"/>
      <c r="W461" s="42"/>
      <c r="X461" s="42"/>
      <c r="Y461" s="42"/>
      <c r="Z461" s="42"/>
      <c r="AA461" s="42"/>
      <c r="AB461" s="42"/>
      <c r="AC461" s="42"/>
      <c r="AD461" s="42"/>
      <c r="AE461" s="42"/>
      <c r="AR461" s="229" t="s">
        <v>231</v>
      </c>
      <c r="AT461" s="229" t="s">
        <v>226</v>
      </c>
      <c r="AU461" s="229" t="s">
        <v>84</v>
      </c>
      <c r="AY461" s="21" t="s">
        <v>223</v>
      </c>
      <c r="BE461" s="230">
        <f>IF(N461="základní",J461,0)</f>
        <v>0</v>
      </c>
      <c r="BF461" s="230">
        <f>IF(N461="snížená",J461,0)</f>
        <v>0</v>
      </c>
      <c r="BG461" s="230">
        <f>IF(N461="zákl. přenesená",J461,0)</f>
        <v>0</v>
      </c>
      <c r="BH461" s="230">
        <f>IF(N461="sníž. přenesená",J461,0)</f>
        <v>0</v>
      </c>
      <c r="BI461" s="230">
        <f>IF(N461="nulová",J461,0)</f>
        <v>0</v>
      </c>
      <c r="BJ461" s="21" t="s">
        <v>82</v>
      </c>
      <c r="BK461" s="230">
        <f>ROUND(I461*H461,2)</f>
        <v>0</v>
      </c>
      <c r="BL461" s="21" t="s">
        <v>231</v>
      </c>
      <c r="BM461" s="229" t="s">
        <v>676</v>
      </c>
    </row>
    <row r="462" s="2" customFormat="1">
      <c r="A462" s="42"/>
      <c r="B462" s="43"/>
      <c r="C462" s="44"/>
      <c r="D462" s="231" t="s">
        <v>233</v>
      </c>
      <c r="E462" s="44"/>
      <c r="F462" s="232" t="s">
        <v>677</v>
      </c>
      <c r="G462" s="44"/>
      <c r="H462" s="44"/>
      <c r="I462" s="233"/>
      <c r="J462" s="44"/>
      <c r="K462" s="44"/>
      <c r="L462" s="48"/>
      <c r="M462" s="234"/>
      <c r="N462" s="235"/>
      <c r="O462" s="88"/>
      <c r="P462" s="88"/>
      <c r="Q462" s="88"/>
      <c r="R462" s="88"/>
      <c r="S462" s="88"/>
      <c r="T462" s="89"/>
      <c r="U462" s="42"/>
      <c r="V462" s="42"/>
      <c r="W462" s="42"/>
      <c r="X462" s="42"/>
      <c r="Y462" s="42"/>
      <c r="Z462" s="42"/>
      <c r="AA462" s="42"/>
      <c r="AB462" s="42"/>
      <c r="AC462" s="42"/>
      <c r="AD462" s="42"/>
      <c r="AE462" s="42"/>
      <c r="AT462" s="21" t="s">
        <v>233</v>
      </c>
      <c r="AU462" s="21" t="s">
        <v>84</v>
      </c>
    </row>
    <row r="463" s="12" customFormat="1" ht="22.8" customHeight="1">
      <c r="A463" s="12"/>
      <c r="B463" s="202"/>
      <c r="C463" s="203"/>
      <c r="D463" s="204" t="s">
        <v>73</v>
      </c>
      <c r="E463" s="216" t="s">
        <v>678</v>
      </c>
      <c r="F463" s="216" t="s">
        <v>679</v>
      </c>
      <c r="G463" s="203"/>
      <c r="H463" s="203"/>
      <c r="I463" s="206"/>
      <c r="J463" s="217">
        <f>BK463</f>
        <v>0</v>
      </c>
      <c r="K463" s="203"/>
      <c r="L463" s="208"/>
      <c r="M463" s="209"/>
      <c r="N463" s="210"/>
      <c r="O463" s="210"/>
      <c r="P463" s="211">
        <f>SUM(P464:P465)</f>
        <v>0</v>
      </c>
      <c r="Q463" s="210"/>
      <c r="R463" s="211">
        <f>SUM(R464:R465)</f>
        <v>0</v>
      </c>
      <c r="S463" s="210"/>
      <c r="T463" s="212">
        <f>SUM(T464:T465)</f>
        <v>0</v>
      </c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R463" s="213" t="s">
        <v>82</v>
      </c>
      <c r="AT463" s="214" t="s">
        <v>73</v>
      </c>
      <c r="AU463" s="214" t="s">
        <v>82</v>
      </c>
      <c r="AY463" s="213" t="s">
        <v>223</v>
      </c>
      <c r="BK463" s="215">
        <f>SUM(BK464:BK465)</f>
        <v>0</v>
      </c>
    </row>
    <row r="464" s="2" customFormat="1" ht="33" customHeight="1">
      <c r="A464" s="42"/>
      <c r="B464" s="43"/>
      <c r="C464" s="218" t="s">
        <v>680</v>
      </c>
      <c r="D464" s="218" t="s">
        <v>226</v>
      </c>
      <c r="E464" s="219" t="s">
        <v>681</v>
      </c>
      <c r="F464" s="220" t="s">
        <v>682</v>
      </c>
      <c r="G464" s="221" t="s">
        <v>256</v>
      </c>
      <c r="H464" s="222">
        <v>92.834000000000003</v>
      </c>
      <c r="I464" s="223"/>
      <c r="J464" s="224">
        <f>ROUND(I464*H464,2)</f>
        <v>0</v>
      </c>
      <c r="K464" s="220" t="s">
        <v>230</v>
      </c>
      <c r="L464" s="48"/>
      <c r="M464" s="225" t="s">
        <v>28</v>
      </c>
      <c r="N464" s="226" t="s">
        <v>45</v>
      </c>
      <c r="O464" s="88"/>
      <c r="P464" s="227">
        <f>O464*H464</f>
        <v>0</v>
      </c>
      <c r="Q464" s="227">
        <v>0</v>
      </c>
      <c r="R464" s="227">
        <f>Q464*H464</f>
        <v>0</v>
      </c>
      <c r="S464" s="227">
        <v>0</v>
      </c>
      <c r="T464" s="228">
        <f>S464*H464</f>
        <v>0</v>
      </c>
      <c r="U464" s="42"/>
      <c r="V464" s="42"/>
      <c r="W464" s="42"/>
      <c r="X464" s="42"/>
      <c r="Y464" s="42"/>
      <c r="Z464" s="42"/>
      <c r="AA464" s="42"/>
      <c r="AB464" s="42"/>
      <c r="AC464" s="42"/>
      <c r="AD464" s="42"/>
      <c r="AE464" s="42"/>
      <c r="AR464" s="229" t="s">
        <v>231</v>
      </c>
      <c r="AT464" s="229" t="s">
        <v>226</v>
      </c>
      <c r="AU464" s="229" t="s">
        <v>84</v>
      </c>
      <c r="AY464" s="21" t="s">
        <v>223</v>
      </c>
      <c r="BE464" s="230">
        <f>IF(N464="základní",J464,0)</f>
        <v>0</v>
      </c>
      <c r="BF464" s="230">
        <f>IF(N464="snížená",J464,0)</f>
        <v>0</v>
      </c>
      <c r="BG464" s="230">
        <f>IF(N464="zákl. přenesená",J464,0)</f>
        <v>0</v>
      </c>
      <c r="BH464" s="230">
        <f>IF(N464="sníž. přenesená",J464,0)</f>
        <v>0</v>
      </c>
      <c r="BI464" s="230">
        <f>IF(N464="nulová",J464,0)</f>
        <v>0</v>
      </c>
      <c r="BJ464" s="21" t="s">
        <v>82</v>
      </c>
      <c r="BK464" s="230">
        <f>ROUND(I464*H464,2)</f>
        <v>0</v>
      </c>
      <c r="BL464" s="21" t="s">
        <v>231</v>
      </c>
      <c r="BM464" s="229" t="s">
        <v>683</v>
      </c>
    </row>
    <row r="465" s="2" customFormat="1">
      <c r="A465" s="42"/>
      <c r="B465" s="43"/>
      <c r="C465" s="44"/>
      <c r="D465" s="231" t="s">
        <v>233</v>
      </c>
      <c r="E465" s="44"/>
      <c r="F465" s="232" t="s">
        <v>684</v>
      </c>
      <c r="G465" s="44"/>
      <c r="H465" s="44"/>
      <c r="I465" s="233"/>
      <c r="J465" s="44"/>
      <c r="K465" s="44"/>
      <c r="L465" s="48"/>
      <c r="M465" s="234"/>
      <c r="N465" s="235"/>
      <c r="O465" s="88"/>
      <c r="P465" s="88"/>
      <c r="Q465" s="88"/>
      <c r="R465" s="88"/>
      <c r="S465" s="88"/>
      <c r="T465" s="89"/>
      <c r="U465" s="42"/>
      <c r="V465" s="42"/>
      <c r="W465" s="42"/>
      <c r="X465" s="42"/>
      <c r="Y465" s="42"/>
      <c r="Z465" s="42"/>
      <c r="AA465" s="42"/>
      <c r="AB465" s="42"/>
      <c r="AC465" s="42"/>
      <c r="AD465" s="42"/>
      <c r="AE465" s="42"/>
      <c r="AT465" s="21" t="s">
        <v>233</v>
      </c>
      <c r="AU465" s="21" t="s">
        <v>84</v>
      </c>
    </row>
    <row r="466" s="12" customFormat="1" ht="25.92" customHeight="1">
      <c r="A466" s="12"/>
      <c r="B466" s="202"/>
      <c r="C466" s="203"/>
      <c r="D466" s="204" t="s">
        <v>73</v>
      </c>
      <c r="E466" s="205" t="s">
        <v>685</v>
      </c>
      <c r="F466" s="205" t="s">
        <v>686</v>
      </c>
      <c r="G466" s="203"/>
      <c r="H466" s="203"/>
      <c r="I466" s="206"/>
      <c r="J466" s="207">
        <f>BK466</f>
        <v>0</v>
      </c>
      <c r="K466" s="203"/>
      <c r="L466" s="208"/>
      <c r="M466" s="209"/>
      <c r="N466" s="210"/>
      <c r="O466" s="210"/>
      <c r="P466" s="211">
        <f>P467+P486+P496+P521+P555+P654+P722+P729+P821+P851</f>
        <v>0</v>
      </c>
      <c r="Q466" s="210"/>
      <c r="R466" s="211">
        <f>R467+R486+R496+R521+R555+R654+R722+R729+R821+R851</f>
        <v>14.454544980000001</v>
      </c>
      <c r="S466" s="210"/>
      <c r="T466" s="212">
        <f>T467+T486+T496+T521+T555+T654+T722+T729+T821+T851</f>
        <v>1.0904251</v>
      </c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R466" s="213" t="s">
        <v>84</v>
      </c>
      <c r="AT466" s="214" t="s">
        <v>73</v>
      </c>
      <c r="AU466" s="214" t="s">
        <v>74</v>
      </c>
      <c r="AY466" s="213" t="s">
        <v>223</v>
      </c>
      <c r="BK466" s="215">
        <f>BK467+BK486+BK496+BK521+BK555+BK654+BK722+BK729+BK821+BK851</f>
        <v>0</v>
      </c>
    </row>
    <row r="467" s="12" customFormat="1" ht="22.8" customHeight="1">
      <c r="A467" s="12"/>
      <c r="B467" s="202"/>
      <c r="C467" s="203"/>
      <c r="D467" s="204" t="s">
        <v>73</v>
      </c>
      <c r="E467" s="216" t="s">
        <v>687</v>
      </c>
      <c r="F467" s="216" t="s">
        <v>688</v>
      </c>
      <c r="G467" s="203"/>
      <c r="H467" s="203"/>
      <c r="I467" s="206"/>
      <c r="J467" s="217">
        <f>BK467</f>
        <v>0</v>
      </c>
      <c r="K467" s="203"/>
      <c r="L467" s="208"/>
      <c r="M467" s="209"/>
      <c r="N467" s="210"/>
      <c r="O467" s="210"/>
      <c r="P467" s="211">
        <f>SUM(P468:P485)</f>
        <v>0</v>
      </c>
      <c r="Q467" s="210"/>
      <c r="R467" s="211">
        <f>SUM(R468:R485)</f>
        <v>0.18252640000000003</v>
      </c>
      <c r="S467" s="210"/>
      <c r="T467" s="212">
        <f>SUM(T468:T485)</f>
        <v>0</v>
      </c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R467" s="213" t="s">
        <v>84</v>
      </c>
      <c r="AT467" s="214" t="s">
        <v>73</v>
      </c>
      <c r="AU467" s="214" t="s">
        <v>82</v>
      </c>
      <c r="AY467" s="213" t="s">
        <v>223</v>
      </c>
      <c r="BK467" s="215">
        <f>SUM(BK468:BK485)</f>
        <v>0</v>
      </c>
    </row>
    <row r="468" s="2" customFormat="1" ht="16.5" customHeight="1">
      <c r="A468" s="42"/>
      <c r="B468" s="43"/>
      <c r="C468" s="218" t="s">
        <v>689</v>
      </c>
      <c r="D468" s="218" t="s">
        <v>226</v>
      </c>
      <c r="E468" s="219" t="s">
        <v>690</v>
      </c>
      <c r="F468" s="220" t="s">
        <v>691</v>
      </c>
      <c r="G468" s="221" t="s">
        <v>229</v>
      </c>
      <c r="H468" s="222">
        <v>20.004999999999999</v>
      </c>
      <c r="I468" s="223"/>
      <c r="J468" s="224">
        <f>ROUND(I468*H468,2)</f>
        <v>0</v>
      </c>
      <c r="K468" s="220" t="s">
        <v>230</v>
      </c>
      <c r="L468" s="48"/>
      <c r="M468" s="225" t="s">
        <v>28</v>
      </c>
      <c r="N468" s="226" t="s">
        <v>45</v>
      </c>
      <c r="O468" s="88"/>
      <c r="P468" s="227">
        <f>O468*H468</f>
        <v>0</v>
      </c>
      <c r="Q468" s="227">
        <v>0.00040000000000000002</v>
      </c>
      <c r="R468" s="227">
        <f>Q468*H468</f>
        <v>0.0080020000000000004</v>
      </c>
      <c r="S468" s="227">
        <v>0</v>
      </c>
      <c r="T468" s="228">
        <f>S468*H468</f>
        <v>0</v>
      </c>
      <c r="U468" s="42"/>
      <c r="V468" s="42"/>
      <c r="W468" s="42"/>
      <c r="X468" s="42"/>
      <c r="Y468" s="42"/>
      <c r="Z468" s="42"/>
      <c r="AA468" s="42"/>
      <c r="AB468" s="42"/>
      <c r="AC468" s="42"/>
      <c r="AD468" s="42"/>
      <c r="AE468" s="42"/>
      <c r="AR468" s="229" t="s">
        <v>257</v>
      </c>
      <c r="AT468" s="229" t="s">
        <v>226</v>
      </c>
      <c r="AU468" s="229" t="s">
        <v>84</v>
      </c>
      <c r="AY468" s="21" t="s">
        <v>223</v>
      </c>
      <c r="BE468" s="230">
        <f>IF(N468="základní",J468,0)</f>
        <v>0</v>
      </c>
      <c r="BF468" s="230">
        <f>IF(N468="snížená",J468,0)</f>
        <v>0</v>
      </c>
      <c r="BG468" s="230">
        <f>IF(N468="zákl. přenesená",J468,0)</f>
        <v>0</v>
      </c>
      <c r="BH468" s="230">
        <f>IF(N468="sníž. přenesená",J468,0)</f>
        <v>0</v>
      </c>
      <c r="BI468" s="230">
        <f>IF(N468="nulová",J468,0)</f>
        <v>0</v>
      </c>
      <c r="BJ468" s="21" t="s">
        <v>82</v>
      </c>
      <c r="BK468" s="230">
        <f>ROUND(I468*H468,2)</f>
        <v>0</v>
      </c>
      <c r="BL468" s="21" t="s">
        <v>257</v>
      </c>
      <c r="BM468" s="229" t="s">
        <v>692</v>
      </c>
    </row>
    <row r="469" s="2" customFormat="1">
      <c r="A469" s="42"/>
      <c r="B469" s="43"/>
      <c r="C469" s="44"/>
      <c r="D469" s="231" t="s">
        <v>233</v>
      </c>
      <c r="E469" s="44"/>
      <c r="F469" s="232" t="s">
        <v>693</v>
      </c>
      <c r="G469" s="44"/>
      <c r="H469" s="44"/>
      <c r="I469" s="233"/>
      <c r="J469" s="44"/>
      <c r="K469" s="44"/>
      <c r="L469" s="48"/>
      <c r="M469" s="234"/>
      <c r="N469" s="235"/>
      <c r="O469" s="88"/>
      <c r="P469" s="88"/>
      <c r="Q469" s="88"/>
      <c r="R469" s="88"/>
      <c r="S469" s="88"/>
      <c r="T469" s="89"/>
      <c r="U469" s="42"/>
      <c r="V469" s="42"/>
      <c r="W469" s="42"/>
      <c r="X469" s="42"/>
      <c r="Y469" s="42"/>
      <c r="Z469" s="42"/>
      <c r="AA469" s="42"/>
      <c r="AB469" s="42"/>
      <c r="AC469" s="42"/>
      <c r="AD469" s="42"/>
      <c r="AE469" s="42"/>
      <c r="AT469" s="21" t="s">
        <v>233</v>
      </c>
      <c r="AU469" s="21" t="s">
        <v>84</v>
      </c>
    </row>
    <row r="470" s="14" customFormat="1">
      <c r="A470" s="14"/>
      <c r="B470" s="247"/>
      <c r="C470" s="248"/>
      <c r="D470" s="238" t="s">
        <v>235</v>
      </c>
      <c r="E470" s="249" t="s">
        <v>28</v>
      </c>
      <c r="F470" s="250" t="s">
        <v>172</v>
      </c>
      <c r="G470" s="248"/>
      <c r="H470" s="251">
        <v>12.005000000000001</v>
      </c>
      <c r="I470" s="252"/>
      <c r="J470" s="248"/>
      <c r="K470" s="248"/>
      <c r="L470" s="253"/>
      <c r="M470" s="254"/>
      <c r="N470" s="255"/>
      <c r="O470" s="255"/>
      <c r="P470" s="255"/>
      <c r="Q470" s="255"/>
      <c r="R470" s="255"/>
      <c r="S470" s="255"/>
      <c r="T470" s="256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7" t="s">
        <v>235</v>
      </c>
      <c r="AU470" s="257" t="s">
        <v>84</v>
      </c>
      <c r="AV470" s="14" t="s">
        <v>84</v>
      </c>
      <c r="AW470" s="14" t="s">
        <v>35</v>
      </c>
      <c r="AX470" s="14" t="s">
        <v>74</v>
      </c>
      <c r="AY470" s="257" t="s">
        <v>223</v>
      </c>
    </row>
    <row r="471" s="14" customFormat="1">
      <c r="A471" s="14"/>
      <c r="B471" s="247"/>
      <c r="C471" s="248"/>
      <c r="D471" s="238" t="s">
        <v>235</v>
      </c>
      <c r="E471" s="249" t="s">
        <v>28</v>
      </c>
      <c r="F471" s="250" t="s">
        <v>694</v>
      </c>
      <c r="G471" s="248"/>
      <c r="H471" s="251">
        <v>8</v>
      </c>
      <c r="I471" s="252"/>
      <c r="J471" s="248"/>
      <c r="K471" s="248"/>
      <c r="L471" s="253"/>
      <c r="M471" s="254"/>
      <c r="N471" s="255"/>
      <c r="O471" s="255"/>
      <c r="P471" s="255"/>
      <c r="Q471" s="255"/>
      <c r="R471" s="255"/>
      <c r="S471" s="255"/>
      <c r="T471" s="256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7" t="s">
        <v>235</v>
      </c>
      <c r="AU471" s="257" t="s">
        <v>84</v>
      </c>
      <c r="AV471" s="14" t="s">
        <v>84</v>
      </c>
      <c r="AW471" s="14" t="s">
        <v>35</v>
      </c>
      <c r="AX471" s="14" t="s">
        <v>74</v>
      </c>
      <c r="AY471" s="257" t="s">
        <v>223</v>
      </c>
    </row>
    <row r="472" s="15" customFormat="1">
      <c r="A472" s="15"/>
      <c r="B472" s="258"/>
      <c r="C472" s="259"/>
      <c r="D472" s="238" t="s">
        <v>235</v>
      </c>
      <c r="E472" s="260" t="s">
        <v>28</v>
      </c>
      <c r="F472" s="261" t="s">
        <v>248</v>
      </c>
      <c r="G472" s="259"/>
      <c r="H472" s="262">
        <v>20.004999999999999</v>
      </c>
      <c r="I472" s="263"/>
      <c r="J472" s="259"/>
      <c r="K472" s="259"/>
      <c r="L472" s="264"/>
      <c r="M472" s="265"/>
      <c r="N472" s="266"/>
      <c r="O472" s="266"/>
      <c r="P472" s="266"/>
      <c r="Q472" s="266"/>
      <c r="R472" s="266"/>
      <c r="S472" s="266"/>
      <c r="T472" s="267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68" t="s">
        <v>235</v>
      </c>
      <c r="AU472" s="268" t="s">
        <v>84</v>
      </c>
      <c r="AV472" s="15" t="s">
        <v>231</v>
      </c>
      <c r="AW472" s="15" t="s">
        <v>35</v>
      </c>
      <c r="AX472" s="15" t="s">
        <v>82</v>
      </c>
      <c r="AY472" s="268" t="s">
        <v>223</v>
      </c>
    </row>
    <row r="473" s="2" customFormat="1" ht="16.5" customHeight="1">
      <c r="A473" s="42"/>
      <c r="B473" s="43"/>
      <c r="C473" s="269" t="s">
        <v>695</v>
      </c>
      <c r="D473" s="269" t="s">
        <v>375</v>
      </c>
      <c r="E473" s="270" t="s">
        <v>696</v>
      </c>
      <c r="F473" s="271" t="s">
        <v>697</v>
      </c>
      <c r="G473" s="272" t="s">
        <v>229</v>
      </c>
      <c r="H473" s="273">
        <v>24.006</v>
      </c>
      <c r="I473" s="274"/>
      <c r="J473" s="275">
        <f>ROUND(I473*H473,2)</f>
        <v>0</v>
      </c>
      <c r="K473" s="271" t="s">
        <v>28</v>
      </c>
      <c r="L473" s="276"/>
      <c r="M473" s="277" t="s">
        <v>28</v>
      </c>
      <c r="N473" s="278" t="s">
        <v>45</v>
      </c>
      <c r="O473" s="88"/>
      <c r="P473" s="227">
        <f>O473*H473</f>
        <v>0</v>
      </c>
      <c r="Q473" s="227">
        <v>0.0054000000000000003</v>
      </c>
      <c r="R473" s="227">
        <f>Q473*H473</f>
        <v>0.12963240000000001</v>
      </c>
      <c r="S473" s="227">
        <v>0</v>
      </c>
      <c r="T473" s="228">
        <f>S473*H473</f>
        <v>0</v>
      </c>
      <c r="U473" s="42"/>
      <c r="V473" s="42"/>
      <c r="W473" s="42"/>
      <c r="X473" s="42"/>
      <c r="Y473" s="42"/>
      <c r="Z473" s="42"/>
      <c r="AA473" s="42"/>
      <c r="AB473" s="42"/>
      <c r="AC473" s="42"/>
      <c r="AD473" s="42"/>
      <c r="AE473" s="42"/>
      <c r="AR473" s="229" t="s">
        <v>420</v>
      </c>
      <c r="AT473" s="229" t="s">
        <v>375</v>
      </c>
      <c r="AU473" s="229" t="s">
        <v>84</v>
      </c>
      <c r="AY473" s="21" t="s">
        <v>223</v>
      </c>
      <c r="BE473" s="230">
        <f>IF(N473="základní",J473,0)</f>
        <v>0</v>
      </c>
      <c r="BF473" s="230">
        <f>IF(N473="snížená",J473,0)</f>
        <v>0</v>
      </c>
      <c r="BG473" s="230">
        <f>IF(N473="zákl. přenesená",J473,0)</f>
        <v>0</v>
      </c>
      <c r="BH473" s="230">
        <f>IF(N473="sníž. přenesená",J473,0)</f>
        <v>0</v>
      </c>
      <c r="BI473" s="230">
        <f>IF(N473="nulová",J473,0)</f>
        <v>0</v>
      </c>
      <c r="BJ473" s="21" t="s">
        <v>82</v>
      </c>
      <c r="BK473" s="230">
        <f>ROUND(I473*H473,2)</f>
        <v>0</v>
      </c>
      <c r="BL473" s="21" t="s">
        <v>257</v>
      </c>
      <c r="BM473" s="229" t="s">
        <v>698</v>
      </c>
    </row>
    <row r="474" s="2" customFormat="1" ht="16.5" customHeight="1">
      <c r="A474" s="42"/>
      <c r="B474" s="43"/>
      <c r="C474" s="218" t="s">
        <v>699</v>
      </c>
      <c r="D474" s="218" t="s">
        <v>226</v>
      </c>
      <c r="E474" s="219" t="s">
        <v>700</v>
      </c>
      <c r="F474" s="220" t="s">
        <v>701</v>
      </c>
      <c r="G474" s="221" t="s">
        <v>229</v>
      </c>
      <c r="H474" s="222">
        <v>71.238</v>
      </c>
      <c r="I474" s="223"/>
      <c r="J474" s="224">
        <f>ROUND(I474*H474,2)</f>
        <v>0</v>
      </c>
      <c r="K474" s="220" t="s">
        <v>230</v>
      </c>
      <c r="L474" s="48"/>
      <c r="M474" s="225" t="s">
        <v>28</v>
      </c>
      <c r="N474" s="226" t="s">
        <v>45</v>
      </c>
      <c r="O474" s="88"/>
      <c r="P474" s="227">
        <f>O474*H474</f>
        <v>0</v>
      </c>
      <c r="Q474" s="227">
        <v>0</v>
      </c>
      <c r="R474" s="227">
        <f>Q474*H474</f>
        <v>0</v>
      </c>
      <c r="S474" s="227">
        <v>0</v>
      </c>
      <c r="T474" s="228">
        <f>S474*H474</f>
        <v>0</v>
      </c>
      <c r="U474" s="42"/>
      <c r="V474" s="42"/>
      <c r="W474" s="42"/>
      <c r="X474" s="42"/>
      <c r="Y474" s="42"/>
      <c r="Z474" s="42"/>
      <c r="AA474" s="42"/>
      <c r="AB474" s="42"/>
      <c r="AC474" s="42"/>
      <c r="AD474" s="42"/>
      <c r="AE474" s="42"/>
      <c r="AR474" s="229" t="s">
        <v>257</v>
      </c>
      <c r="AT474" s="229" t="s">
        <v>226</v>
      </c>
      <c r="AU474" s="229" t="s">
        <v>84</v>
      </c>
      <c r="AY474" s="21" t="s">
        <v>223</v>
      </c>
      <c r="BE474" s="230">
        <f>IF(N474="základní",J474,0)</f>
        <v>0</v>
      </c>
      <c r="BF474" s="230">
        <f>IF(N474="snížená",J474,0)</f>
        <v>0</v>
      </c>
      <c r="BG474" s="230">
        <f>IF(N474="zákl. přenesená",J474,0)</f>
        <v>0</v>
      </c>
      <c r="BH474" s="230">
        <f>IF(N474="sníž. přenesená",J474,0)</f>
        <v>0</v>
      </c>
      <c r="BI474" s="230">
        <f>IF(N474="nulová",J474,0)</f>
        <v>0</v>
      </c>
      <c r="BJ474" s="21" t="s">
        <v>82</v>
      </c>
      <c r="BK474" s="230">
        <f>ROUND(I474*H474,2)</f>
        <v>0</v>
      </c>
      <c r="BL474" s="21" t="s">
        <v>257</v>
      </c>
      <c r="BM474" s="229" t="s">
        <v>702</v>
      </c>
    </row>
    <row r="475" s="2" customFormat="1">
      <c r="A475" s="42"/>
      <c r="B475" s="43"/>
      <c r="C475" s="44"/>
      <c r="D475" s="231" t="s">
        <v>233</v>
      </c>
      <c r="E475" s="44"/>
      <c r="F475" s="232" t="s">
        <v>703</v>
      </c>
      <c r="G475" s="44"/>
      <c r="H475" s="44"/>
      <c r="I475" s="233"/>
      <c r="J475" s="44"/>
      <c r="K475" s="44"/>
      <c r="L475" s="48"/>
      <c r="M475" s="234"/>
      <c r="N475" s="235"/>
      <c r="O475" s="88"/>
      <c r="P475" s="88"/>
      <c r="Q475" s="88"/>
      <c r="R475" s="88"/>
      <c r="S475" s="88"/>
      <c r="T475" s="89"/>
      <c r="U475" s="42"/>
      <c r="V475" s="42"/>
      <c r="W475" s="42"/>
      <c r="X475" s="42"/>
      <c r="Y475" s="42"/>
      <c r="Z475" s="42"/>
      <c r="AA475" s="42"/>
      <c r="AB475" s="42"/>
      <c r="AC475" s="42"/>
      <c r="AD475" s="42"/>
      <c r="AE475" s="42"/>
      <c r="AT475" s="21" t="s">
        <v>233</v>
      </c>
      <c r="AU475" s="21" t="s">
        <v>84</v>
      </c>
    </row>
    <row r="476" s="14" customFormat="1">
      <c r="A476" s="14"/>
      <c r="B476" s="247"/>
      <c r="C476" s="248"/>
      <c r="D476" s="238" t="s">
        <v>235</v>
      </c>
      <c r="E476" s="249" t="s">
        <v>28</v>
      </c>
      <c r="F476" s="250" t="s">
        <v>147</v>
      </c>
      <c r="G476" s="248"/>
      <c r="H476" s="251">
        <v>71.238</v>
      </c>
      <c r="I476" s="252"/>
      <c r="J476" s="248"/>
      <c r="K476" s="248"/>
      <c r="L476" s="253"/>
      <c r="M476" s="254"/>
      <c r="N476" s="255"/>
      <c r="O476" s="255"/>
      <c r="P476" s="255"/>
      <c r="Q476" s="255"/>
      <c r="R476" s="255"/>
      <c r="S476" s="255"/>
      <c r="T476" s="256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7" t="s">
        <v>235</v>
      </c>
      <c r="AU476" s="257" t="s">
        <v>84</v>
      </c>
      <c r="AV476" s="14" t="s">
        <v>84</v>
      </c>
      <c r="AW476" s="14" t="s">
        <v>35</v>
      </c>
      <c r="AX476" s="14" t="s">
        <v>82</v>
      </c>
      <c r="AY476" s="257" t="s">
        <v>223</v>
      </c>
    </row>
    <row r="477" s="2" customFormat="1" ht="16.5" customHeight="1">
      <c r="A477" s="42"/>
      <c r="B477" s="43"/>
      <c r="C477" s="269" t="s">
        <v>704</v>
      </c>
      <c r="D477" s="269" t="s">
        <v>375</v>
      </c>
      <c r="E477" s="270" t="s">
        <v>705</v>
      </c>
      <c r="F477" s="271" t="s">
        <v>706</v>
      </c>
      <c r="G477" s="272" t="s">
        <v>707</v>
      </c>
      <c r="H477" s="273">
        <v>8.6020000000000003</v>
      </c>
      <c r="I477" s="274"/>
      <c r="J477" s="275">
        <f>ROUND(I477*H477,2)</f>
        <v>0</v>
      </c>
      <c r="K477" s="271" t="s">
        <v>28</v>
      </c>
      <c r="L477" s="276"/>
      <c r="M477" s="277" t="s">
        <v>28</v>
      </c>
      <c r="N477" s="278" t="s">
        <v>45</v>
      </c>
      <c r="O477" s="88"/>
      <c r="P477" s="227">
        <f>O477*H477</f>
        <v>0</v>
      </c>
      <c r="Q477" s="227">
        <v>0.001</v>
      </c>
      <c r="R477" s="227">
        <f>Q477*H477</f>
        <v>0.0086020000000000003</v>
      </c>
      <c r="S477" s="227">
        <v>0</v>
      </c>
      <c r="T477" s="228">
        <f>S477*H477</f>
        <v>0</v>
      </c>
      <c r="U477" s="42"/>
      <c r="V477" s="42"/>
      <c r="W477" s="42"/>
      <c r="X477" s="42"/>
      <c r="Y477" s="42"/>
      <c r="Z477" s="42"/>
      <c r="AA477" s="42"/>
      <c r="AB477" s="42"/>
      <c r="AC477" s="42"/>
      <c r="AD477" s="42"/>
      <c r="AE477" s="42"/>
      <c r="AR477" s="229" t="s">
        <v>420</v>
      </c>
      <c r="AT477" s="229" t="s">
        <v>375</v>
      </c>
      <c r="AU477" s="229" t="s">
        <v>84</v>
      </c>
      <c r="AY477" s="21" t="s">
        <v>223</v>
      </c>
      <c r="BE477" s="230">
        <f>IF(N477="základní",J477,0)</f>
        <v>0</v>
      </c>
      <c r="BF477" s="230">
        <f>IF(N477="snížená",J477,0)</f>
        <v>0</v>
      </c>
      <c r="BG477" s="230">
        <f>IF(N477="zákl. přenesená",J477,0)</f>
        <v>0</v>
      </c>
      <c r="BH477" s="230">
        <f>IF(N477="sníž. přenesená",J477,0)</f>
        <v>0</v>
      </c>
      <c r="BI477" s="230">
        <f>IF(N477="nulová",J477,0)</f>
        <v>0</v>
      </c>
      <c r="BJ477" s="21" t="s">
        <v>82</v>
      </c>
      <c r="BK477" s="230">
        <f>ROUND(I477*H477,2)</f>
        <v>0</v>
      </c>
      <c r="BL477" s="21" t="s">
        <v>257</v>
      </c>
      <c r="BM477" s="229" t="s">
        <v>708</v>
      </c>
    </row>
    <row r="478" s="14" customFormat="1">
      <c r="A478" s="14"/>
      <c r="B478" s="247"/>
      <c r="C478" s="248"/>
      <c r="D478" s="238" t="s">
        <v>235</v>
      </c>
      <c r="E478" s="249" t="s">
        <v>28</v>
      </c>
      <c r="F478" s="250" t="s">
        <v>709</v>
      </c>
      <c r="G478" s="248"/>
      <c r="H478" s="251">
        <v>8.6020000000000003</v>
      </c>
      <c r="I478" s="252"/>
      <c r="J478" s="248"/>
      <c r="K478" s="248"/>
      <c r="L478" s="253"/>
      <c r="M478" s="254"/>
      <c r="N478" s="255"/>
      <c r="O478" s="255"/>
      <c r="P478" s="255"/>
      <c r="Q478" s="255"/>
      <c r="R478" s="255"/>
      <c r="S478" s="255"/>
      <c r="T478" s="256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7" t="s">
        <v>235</v>
      </c>
      <c r="AU478" s="257" t="s">
        <v>84</v>
      </c>
      <c r="AV478" s="14" t="s">
        <v>84</v>
      </c>
      <c r="AW478" s="14" t="s">
        <v>35</v>
      </c>
      <c r="AX478" s="14" t="s">
        <v>82</v>
      </c>
      <c r="AY478" s="257" t="s">
        <v>223</v>
      </c>
    </row>
    <row r="479" s="2" customFormat="1" ht="16.5" customHeight="1">
      <c r="A479" s="42"/>
      <c r="B479" s="43"/>
      <c r="C479" s="218" t="s">
        <v>710</v>
      </c>
      <c r="D479" s="218" t="s">
        <v>226</v>
      </c>
      <c r="E479" s="219" t="s">
        <v>711</v>
      </c>
      <c r="F479" s="220" t="s">
        <v>712</v>
      </c>
      <c r="G479" s="221" t="s">
        <v>229</v>
      </c>
      <c r="H479" s="222">
        <v>286.87900000000002</v>
      </c>
      <c r="I479" s="223"/>
      <c r="J479" s="224">
        <f>ROUND(I479*H479,2)</f>
        <v>0</v>
      </c>
      <c r="K479" s="220" t="s">
        <v>230</v>
      </c>
      <c r="L479" s="48"/>
      <c r="M479" s="225" t="s">
        <v>28</v>
      </c>
      <c r="N479" s="226" t="s">
        <v>45</v>
      </c>
      <c r="O479" s="88"/>
      <c r="P479" s="227">
        <f>O479*H479</f>
        <v>0</v>
      </c>
      <c r="Q479" s="227">
        <v>0</v>
      </c>
      <c r="R479" s="227">
        <f>Q479*H479</f>
        <v>0</v>
      </c>
      <c r="S479" s="227">
        <v>0</v>
      </c>
      <c r="T479" s="228">
        <f>S479*H479</f>
        <v>0</v>
      </c>
      <c r="U479" s="42"/>
      <c r="V479" s="42"/>
      <c r="W479" s="42"/>
      <c r="X479" s="42"/>
      <c r="Y479" s="42"/>
      <c r="Z479" s="42"/>
      <c r="AA479" s="42"/>
      <c r="AB479" s="42"/>
      <c r="AC479" s="42"/>
      <c r="AD479" s="42"/>
      <c r="AE479" s="42"/>
      <c r="AR479" s="229" t="s">
        <v>257</v>
      </c>
      <c r="AT479" s="229" t="s">
        <v>226</v>
      </c>
      <c r="AU479" s="229" t="s">
        <v>84</v>
      </c>
      <c r="AY479" s="21" t="s">
        <v>223</v>
      </c>
      <c r="BE479" s="230">
        <f>IF(N479="základní",J479,0)</f>
        <v>0</v>
      </c>
      <c r="BF479" s="230">
        <f>IF(N479="snížená",J479,0)</f>
        <v>0</v>
      </c>
      <c r="BG479" s="230">
        <f>IF(N479="zákl. přenesená",J479,0)</f>
        <v>0</v>
      </c>
      <c r="BH479" s="230">
        <f>IF(N479="sníž. přenesená",J479,0)</f>
        <v>0</v>
      </c>
      <c r="BI479" s="230">
        <f>IF(N479="nulová",J479,0)</f>
        <v>0</v>
      </c>
      <c r="BJ479" s="21" t="s">
        <v>82</v>
      </c>
      <c r="BK479" s="230">
        <f>ROUND(I479*H479,2)</f>
        <v>0</v>
      </c>
      <c r="BL479" s="21" t="s">
        <v>257</v>
      </c>
      <c r="BM479" s="229" t="s">
        <v>713</v>
      </c>
    </row>
    <row r="480" s="2" customFormat="1">
      <c r="A480" s="42"/>
      <c r="B480" s="43"/>
      <c r="C480" s="44"/>
      <c r="D480" s="231" t="s">
        <v>233</v>
      </c>
      <c r="E480" s="44"/>
      <c r="F480" s="232" t="s">
        <v>714</v>
      </c>
      <c r="G480" s="44"/>
      <c r="H480" s="44"/>
      <c r="I480" s="233"/>
      <c r="J480" s="44"/>
      <c r="K480" s="44"/>
      <c r="L480" s="48"/>
      <c r="M480" s="234"/>
      <c r="N480" s="235"/>
      <c r="O480" s="88"/>
      <c r="P480" s="88"/>
      <c r="Q480" s="88"/>
      <c r="R480" s="88"/>
      <c r="S480" s="88"/>
      <c r="T480" s="89"/>
      <c r="U480" s="42"/>
      <c r="V480" s="42"/>
      <c r="W480" s="42"/>
      <c r="X480" s="42"/>
      <c r="Y480" s="42"/>
      <c r="Z480" s="42"/>
      <c r="AA480" s="42"/>
      <c r="AB480" s="42"/>
      <c r="AC480" s="42"/>
      <c r="AD480" s="42"/>
      <c r="AE480" s="42"/>
      <c r="AT480" s="21" t="s">
        <v>233</v>
      </c>
      <c r="AU480" s="21" t="s">
        <v>84</v>
      </c>
    </row>
    <row r="481" s="14" customFormat="1">
      <c r="A481" s="14"/>
      <c r="B481" s="247"/>
      <c r="C481" s="248"/>
      <c r="D481" s="238" t="s">
        <v>235</v>
      </c>
      <c r="E481" s="249" t="s">
        <v>28</v>
      </c>
      <c r="F481" s="250" t="s">
        <v>149</v>
      </c>
      <c r="G481" s="248"/>
      <c r="H481" s="251">
        <v>286.87900000000002</v>
      </c>
      <c r="I481" s="252"/>
      <c r="J481" s="248"/>
      <c r="K481" s="248"/>
      <c r="L481" s="253"/>
      <c r="M481" s="254"/>
      <c r="N481" s="255"/>
      <c r="O481" s="255"/>
      <c r="P481" s="255"/>
      <c r="Q481" s="255"/>
      <c r="R481" s="255"/>
      <c r="S481" s="255"/>
      <c r="T481" s="256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7" t="s">
        <v>235</v>
      </c>
      <c r="AU481" s="257" t="s">
        <v>84</v>
      </c>
      <c r="AV481" s="14" t="s">
        <v>84</v>
      </c>
      <c r="AW481" s="14" t="s">
        <v>35</v>
      </c>
      <c r="AX481" s="14" t="s">
        <v>82</v>
      </c>
      <c r="AY481" s="257" t="s">
        <v>223</v>
      </c>
    </row>
    <row r="482" s="2" customFormat="1" ht="16.5" customHeight="1">
      <c r="A482" s="42"/>
      <c r="B482" s="43"/>
      <c r="C482" s="269" t="s">
        <v>715</v>
      </c>
      <c r="D482" s="269" t="s">
        <v>375</v>
      </c>
      <c r="E482" s="270" t="s">
        <v>705</v>
      </c>
      <c r="F482" s="271" t="s">
        <v>706</v>
      </c>
      <c r="G482" s="272" t="s">
        <v>707</v>
      </c>
      <c r="H482" s="273">
        <v>36.289999999999999</v>
      </c>
      <c r="I482" s="274"/>
      <c r="J482" s="275">
        <f>ROUND(I482*H482,2)</f>
        <v>0</v>
      </c>
      <c r="K482" s="271" t="s">
        <v>28</v>
      </c>
      <c r="L482" s="276"/>
      <c r="M482" s="277" t="s">
        <v>28</v>
      </c>
      <c r="N482" s="278" t="s">
        <v>45</v>
      </c>
      <c r="O482" s="88"/>
      <c r="P482" s="227">
        <f>O482*H482</f>
        <v>0</v>
      </c>
      <c r="Q482" s="227">
        <v>0.001</v>
      </c>
      <c r="R482" s="227">
        <f>Q482*H482</f>
        <v>0.036290000000000003</v>
      </c>
      <c r="S482" s="227">
        <v>0</v>
      </c>
      <c r="T482" s="228">
        <f>S482*H482</f>
        <v>0</v>
      </c>
      <c r="U482" s="42"/>
      <c r="V482" s="42"/>
      <c r="W482" s="42"/>
      <c r="X482" s="42"/>
      <c r="Y482" s="42"/>
      <c r="Z482" s="42"/>
      <c r="AA482" s="42"/>
      <c r="AB482" s="42"/>
      <c r="AC482" s="42"/>
      <c r="AD482" s="42"/>
      <c r="AE482" s="42"/>
      <c r="AR482" s="229" t="s">
        <v>420</v>
      </c>
      <c r="AT482" s="229" t="s">
        <v>375</v>
      </c>
      <c r="AU482" s="229" t="s">
        <v>84</v>
      </c>
      <c r="AY482" s="21" t="s">
        <v>223</v>
      </c>
      <c r="BE482" s="230">
        <f>IF(N482="základní",J482,0)</f>
        <v>0</v>
      </c>
      <c r="BF482" s="230">
        <f>IF(N482="snížená",J482,0)</f>
        <v>0</v>
      </c>
      <c r="BG482" s="230">
        <f>IF(N482="zákl. přenesená",J482,0)</f>
        <v>0</v>
      </c>
      <c r="BH482" s="230">
        <f>IF(N482="sníž. přenesená",J482,0)</f>
        <v>0</v>
      </c>
      <c r="BI482" s="230">
        <f>IF(N482="nulová",J482,0)</f>
        <v>0</v>
      </c>
      <c r="BJ482" s="21" t="s">
        <v>82</v>
      </c>
      <c r="BK482" s="230">
        <f>ROUND(I482*H482,2)</f>
        <v>0</v>
      </c>
      <c r="BL482" s="21" t="s">
        <v>257</v>
      </c>
      <c r="BM482" s="229" t="s">
        <v>716</v>
      </c>
    </row>
    <row r="483" s="14" customFormat="1">
      <c r="A483" s="14"/>
      <c r="B483" s="247"/>
      <c r="C483" s="248"/>
      <c r="D483" s="238" t="s">
        <v>235</v>
      </c>
      <c r="E483" s="249" t="s">
        <v>28</v>
      </c>
      <c r="F483" s="250" t="s">
        <v>717</v>
      </c>
      <c r="G483" s="248"/>
      <c r="H483" s="251">
        <v>36.289999999999999</v>
      </c>
      <c r="I483" s="252"/>
      <c r="J483" s="248"/>
      <c r="K483" s="248"/>
      <c r="L483" s="253"/>
      <c r="M483" s="254"/>
      <c r="N483" s="255"/>
      <c r="O483" s="255"/>
      <c r="P483" s="255"/>
      <c r="Q483" s="255"/>
      <c r="R483" s="255"/>
      <c r="S483" s="255"/>
      <c r="T483" s="256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7" t="s">
        <v>235</v>
      </c>
      <c r="AU483" s="257" t="s">
        <v>84</v>
      </c>
      <c r="AV483" s="14" t="s">
        <v>84</v>
      </c>
      <c r="AW483" s="14" t="s">
        <v>35</v>
      </c>
      <c r="AX483" s="14" t="s">
        <v>82</v>
      </c>
      <c r="AY483" s="257" t="s">
        <v>223</v>
      </c>
    </row>
    <row r="484" s="2" customFormat="1" ht="33" customHeight="1">
      <c r="A484" s="42"/>
      <c r="B484" s="43"/>
      <c r="C484" s="218" t="s">
        <v>718</v>
      </c>
      <c r="D484" s="218" t="s">
        <v>226</v>
      </c>
      <c r="E484" s="219" t="s">
        <v>719</v>
      </c>
      <c r="F484" s="220" t="s">
        <v>720</v>
      </c>
      <c r="G484" s="221" t="s">
        <v>256</v>
      </c>
      <c r="H484" s="222">
        <v>0.183</v>
      </c>
      <c r="I484" s="223"/>
      <c r="J484" s="224">
        <f>ROUND(I484*H484,2)</f>
        <v>0</v>
      </c>
      <c r="K484" s="220" t="s">
        <v>230</v>
      </c>
      <c r="L484" s="48"/>
      <c r="M484" s="225" t="s">
        <v>28</v>
      </c>
      <c r="N484" s="226" t="s">
        <v>45</v>
      </c>
      <c r="O484" s="88"/>
      <c r="P484" s="227">
        <f>O484*H484</f>
        <v>0</v>
      </c>
      <c r="Q484" s="227">
        <v>0</v>
      </c>
      <c r="R484" s="227">
        <f>Q484*H484</f>
        <v>0</v>
      </c>
      <c r="S484" s="227">
        <v>0</v>
      </c>
      <c r="T484" s="228">
        <f>S484*H484</f>
        <v>0</v>
      </c>
      <c r="U484" s="42"/>
      <c r="V484" s="42"/>
      <c r="W484" s="42"/>
      <c r="X484" s="42"/>
      <c r="Y484" s="42"/>
      <c r="Z484" s="42"/>
      <c r="AA484" s="42"/>
      <c r="AB484" s="42"/>
      <c r="AC484" s="42"/>
      <c r="AD484" s="42"/>
      <c r="AE484" s="42"/>
      <c r="AR484" s="229" t="s">
        <v>257</v>
      </c>
      <c r="AT484" s="229" t="s">
        <v>226</v>
      </c>
      <c r="AU484" s="229" t="s">
        <v>84</v>
      </c>
      <c r="AY484" s="21" t="s">
        <v>223</v>
      </c>
      <c r="BE484" s="230">
        <f>IF(N484="základní",J484,0)</f>
        <v>0</v>
      </c>
      <c r="BF484" s="230">
        <f>IF(N484="snížená",J484,0)</f>
        <v>0</v>
      </c>
      <c r="BG484" s="230">
        <f>IF(N484="zákl. přenesená",J484,0)</f>
        <v>0</v>
      </c>
      <c r="BH484" s="230">
        <f>IF(N484="sníž. přenesená",J484,0)</f>
        <v>0</v>
      </c>
      <c r="BI484" s="230">
        <f>IF(N484="nulová",J484,0)</f>
        <v>0</v>
      </c>
      <c r="BJ484" s="21" t="s">
        <v>82</v>
      </c>
      <c r="BK484" s="230">
        <f>ROUND(I484*H484,2)</f>
        <v>0</v>
      </c>
      <c r="BL484" s="21" t="s">
        <v>257</v>
      </c>
      <c r="BM484" s="229" t="s">
        <v>721</v>
      </c>
    </row>
    <row r="485" s="2" customFormat="1">
      <c r="A485" s="42"/>
      <c r="B485" s="43"/>
      <c r="C485" s="44"/>
      <c r="D485" s="231" t="s">
        <v>233</v>
      </c>
      <c r="E485" s="44"/>
      <c r="F485" s="232" t="s">
        <v>722</v>
      </c>
      <c r="G485" s="44"/>
      <c r="H485" s="44"/>
      <c r="I485" s="233"/>
      <c r="J485" s="44"/>
      <c r="K485" s="44"/>
      <c r="L485" s="48"/>
      <c r="M485" s="234"/>
      <c r="N485" s="235"/>
      <c r="O485" s="88"/>
      <c r="P485" s="88"/>
      <c r="Q485" s="88"/>
      <c r="R485" s="88"/>
      <c r="S485" s="88"/>
      <c r="T485" s="89"/>
      <c r="U485" s="42"/>
      <c r="V485" s="42"/>
      <c r="W485" s="42"/>
      <c r="X485" s="42"/>
      <c r="Y485" s="42"/>
      <c r="Z485" s="42"/>
      <c r="AA485" s="42"/>
      <c r="AB485" s="42"/>
      <c r="AC485" s="42"/>
      <c r="AD485" s="42"/>
      <c r="AE485" s="42"/>
      <c r="AT485" s="21" t="s">
        <v>233</v>
      </c>
      <c r="AU485" s="21" t="s">
        <v>84</v>
      </c>
    </row>
    <row r="486" s="12" customFormat="1" ht="22.8" customHeight="1">
      <c r="A486" s="12"/>
      <c r="B486" s="202"/>
      <c r="C486" s="203"/>
      <c r="D486" s="204" t="s">
        <v>73</v>
      </c>
      <c r="E486" s="216" t="s">
        <v>723</v>
      </c>
      <c r="F486" s="216" t="s">
        <v>724</v>
      </c>
      <c r="G486" s="203"/>
      <c r="H486" s="203"/>
      <c r="I486" s="206"/>
      <c r="J486" s="217">
        <f>BK486</f>
        <v>0</v>
      </c>
      <c r="K486" s="203"/>
      <c r="L486" s="208"/>
      <c r="M486" s="209"/>
      <c r="N486" s="210"/>
      <c r="O486" s="210"/>
      <c r="P486" s="211">
        <f>SUM(P487:P495)</f>
        <v>0</v>
      </c>
      <c r="Q486" s="210"/>
      <c r="R486" s="211">
        <f>SUM(R487:R495)</f>
        <v>0.0066</v>
      </c>
      <c r="S486" s="210"/>
      <c r="T486" s="212">
        <f>SUM(T487:T495)</f>
        <v>0</v>
      </c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R486" s="213" t="s">
        <v>84</v>
      </c>
      <c r="AT486" s="214" t="s">
        <v>73</v>
      </c>
      <c r="AU486" s="214" t="s">
        <v>82</v>
      </c>
      <c r="AY486" s="213" t="s">
        <v>223</v>
      </c>
      <c r="BK486" s="215">
        <f>SUM(BK487:BK495)</f>
        <v>0</v>
      </c>
    </row>
    <row r="487" s="2" customFormat="1" ht="24.15" customHeight="1">
      <c r="A487" s="42"/>
      <c r="B487" s="43"/>
      <c r="C487" s="218" t="s">
        <v>725</v>
      </c>
      <c r="D487" s="218" t="s">
        <v>226</v>
      </c>
      <c r="E487" s="219" t="s">
        <v>726</v>
      </c>
      <c r="F487" s="220" t="s">
        <v>727</v>
      </c>
      <c r="G487" s="221" t="s">
        <v>229</v>
      </c>
      <c r="H487" s="222">
        <v>11</v>
      </c>
      <c r="I487" s="223"/>
      <c r="J487" s="224">
        <f>ROUND(I487*H487,2)</f>
        <v>0</v>
      </c>
      <c r="K487" s="220" t="s">
        <v>230</v>
      </c>
      <c r="L487" s="48"/>
      <c r="M487" s="225" t="s">
        <v>28</v>
      </c>
      <c r="N487" s="226" t="s">
        <v>45</v>
      </c>
      <c r="O487" s="88"/>
      <c r="P487" s="227">
        <f>O487*H487</f>
        <v>0</v>
      </c>
      <c r="Q487" s="227">
        <v>0</v>
      </c>
      <c r="R487" s="227">
        <f>Q487*H487</f>
        <v>0</v>
      </c>
      <c r="S487" s="227">
        <v>0</v>
      </c>
      <c r="T487" s="228">
        <f>S487*H487</f>
        <v>0</v>
      </c>
      <c r="U487" s="42"/>
      <c r="V487" s="42"/>
      <c r="W487" s="42"/>
      <c r="X487" s="42"/>
      <c r="Y487" s="42"/>
      <c r="Z487" s="42"/>
      <c r="AA487" s="42"/>
      <c r="AB487" s="42"/>
      <c r="AC487" s="42"/>
      <c r="AD487" s="42"/>
      <c r="AE487" s="42"/>
      <c r="AR487" s="229" t="s">
        <v>257</v>
      </c>
      <c r="AT487" s="229" t="s">
        <v>226</v>
      </c>
      <c r="AU487" s="229" t="s">
        <v>84</v>
      </c>
      <c r="AY487" s="21" t="s">
        <v>223</v>
      </c>
      <c r="BE487" s="230">
        <f>IF(N487="základní",J487,0)</f>
        <v>0</v>
      </c>
      <c r="BF487" s="230">
        <f>IF(N487="snížená",J487,0)</f>
        <v>0</v>
      </c>
      <c r="BG487" s="230">
        <f>IF(N487="zákl. přenesená",J487,0)</f>
        <v>0</v>
      </c>
      <c r="BH487" s="230">
        <f>IF(N487="sníž. přenesená",J487,0)</f>
        <v>0</v>
      </c>
      <c r="BI487" s="230">
        <f>IF(N487="nulová",J487,0)</f>
        <v>0</v>
      </c>
      <c r="BJ487" s="21" t="s">
        <v>82</v>
      </c>
      <c r="BK487" s="230">
        <f>ROUND(I487*H487,2)</f>
        <v>0</v>
      </c>
      <c r="BL487" s="21" t="s">
        <v>257</v>
      </c>
      <c r="BM487" s="229" t="s">
        <v>728</v>
      </c>
    </row>
    <row r="488" s="2" customFormat="1">
      <c r="A488" s="42"/>
      <c r="B488" s="43"/>
      <c r="C488" s="44"/>
      <c r="D488" s="231" t="s">
        <v>233</v>
      </c>
      <c r="E488" s="44"/>
      <c r="F488" s="232" t="s">
        <v>729</v>
      </c>
      <c r="G488" s="44"/>
      <c r="H488" s="44"/>
      <c r="I488" s="233"/>
      <c r="J488" s="44"/>
      <c r="K488" s="44"/>
      <c r="L488" s="48"/>
      <c r="M488" s="234"/>
      <c r="N488" s="235"/>
      <c r="O488" s="88"/>
      <c r="P488" s="88"/>
      <c r="Q488" s="88"/>
      <c r="R488" s="88"/>
      <c r="S488" s="88"/>
      <c r="T488" s="89"/>
      <c r="U488" s="42"/>
      <c r="V488" s="42"/>
      <c r="W488" s="42"/>
      <c r="X488" s="42"/>
      <c r="Y488" s="42"/>
      <c r="Z488" s="42"/>
      <c r="AA488" s="42"/>
      <c r="AB488" s="42"/>
      <c r="AC488" s="42"/>
      <c r="AD488" s="42"/>
      <c r="AE488" s="42"/>
      <c r="AT488" s="21" t="s">
        <v>233</v>
      </c>
      <c r="AU488" s="21" t="s">
        <v>84</v>
      </c>
    </row>
    <row r="489" s="13" customFormat="1">
      <c r="A489" s="13"/>
      <c r="B489" s="236"/>
      <c r="C489" s="237"/>
      <c r="D489" s="238" t="s">
        <v>235</v>
      </c>
      <c r="E489" s="239" t="s">
        <v>28</v>
      </c>
      <c r="F489" s="240" t="s">
        <v>242</v>
      </c>
      <c r="G489" s="237"/>
      <c r="H489" s="239" t="s">
        <v>28</v>
      </c>
      <c r="I489" s="241"/>
      <c r="J489" s="237"/>
      <c r="K489" s="237"/>
      <c r="L489" s="242"/>
      <c r="M489" s="243"/>
      <c r="N489" s="244"/>
      <c r="O489" s="244"/>
      <c r="P489" s="244"/>
      <c r="Q489" s="244"/>
      <c r="R489" s="244"/>
      <c r="S489" s="244"/>
      <c r="T489" s="245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6" t="s">
        <v>235</v>
      </c>
      <c r="AU489" s="246" t="s">
        <v>84</v>
      </c>
      <c r="AV489" s="13" t="s">
        <v>82</v>
      </c>
      <c r="AW489" s="13" t="s">
        <v>35</v>
      </c>
      <c r="AX489" s="13" t="s">
        <v>74</v>
      </c>
      <c r="AY489" s="246" t="s">
        <v>223</v>
      </c>
    </row>
    <row r="490" s="14" customFormat="1">
      <c r="A490" s="14"/>
      <c r="B490" s="247"/>
      <c r="C490" s="248"/>
      <c r="D490" s="238" t="s">
        <v>235</v>
      </c>
      <c r="E490" s="249" t="s">
        <v>28</v>
      </c>
      <c r="F490" s="250" t="s">
        <v>109</v>
      </c>
      <c r="G490" s="248"/>
      <c r="H490" s="251">
        <v>11</v>
      </c>
      <c r="I490" s="252"/>
      <c r="J490" s="248"/>
      <c r="K490" s="248"/>
      <c r="L490" s="253"/>
      <c r="M490" s="254"/>
      <c r="N490" s="255"/>
      <c r="O490" s="255"/>
      <c r="P490" s="255"/>
      <c r="Q490" s="255"/>
      <c r="R490" s="255"/>
      <c r="S490" s="255"/>
      <c r="T490" s="256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7" t="s">
        <v>235</v>
      </c>
      <c r="AU490" s="257" t="s">
        <v>84</v>
      </c>
      <c r="AV490" s="14" t="s">
        <v>84</v>
      </c>
      <c r="AW490" s="14" t="s">
        <v>35</v>
      </c>
      <c r="AX490" s="14" t="s">
        <v>82</v>
      </c>
      <c r="AY490" s="257" t="s">
        <v>223</v>
      </c>
    </row>
    <row r="491" s="2" customFormat="1" ht="16.5" customHeight="1">
      <c r="A491" s="42"/>
      <c r="B491" s="43"/>
      <c r="C491" s="269" t="s">
        <v>730</v>
      </c>
      <c r="D491" s="269" t="s">
        <v>375</v>
      </c>
      <c r="E491" s="270" t="s">
        <v>731</v>
      </c>
      <c r="F491" s="271" t="s">
        <v>732</v>
      </c>
      <c r="G491" s="272" t="s">
        <v>229</v>
      </c>
      <c r="H491" s="273">
        <v>13.199999999999999</v>
      </c>
      <c r="I491" s="274"/>
      <c r="J491" s="275">
        <f>ROUND(I491*H491,2)</f>
        <v>0</v>
      </c>
      <c r="K491" s="271" t="s">
        <v>230</v>
      </c>
      <c r="L491" s="276"/>
      <c r="M491" s="277" t="s">
        <v>28</v>
      </c>
      <c r="N491" s="278" t="s">
        <v>45</v>
      </c>
      <c r="O491" s="88"/>
      <c r="P491" s="227">
        <f>O491*H491</f>
        <v>0</v>
      </c>
      <c r="Q491" s="227">
        <v>0.00050000000000000001</v>
      </c>
      <c r="R491" s="227">
        <f>Q491*H491</f>
        <v>0.0066</v>
      </c>
      <c r="S491" s="227">
        <v>0</v>
      </c>
      <c r="T491" s="228">
        <f>S491*H491</f>
        <v>0</v>
      </c>
      <c r="U491" s="42"/>
      <c r="V491" s="42"/>
      <c r="W491" s="42"/>
      <c r="X491" s="42"/>
      <c r="Y491" s="42"/>
      <c r="Z491" s="42"/>
      <c r="AA491" s="42"/>
      <c r="AB491" s="42"/>
      <c r="AC491" s="42"/>
      <c r="AD491" s="42"/>
      <c r="AE491" s="42"/>
      <c r="AR491" s="229" t="s">
        <v>420</v>
      </c>
      <c r="AT491" s="229" t="s">
        <v>375</v>
      </c>
      <c r="AU491" s="229" t="s">
        <v>84</v>
      </c>
      <c r="AY491" s="21" t="s">
        <v>223</v>
      </c>
      <c r="BE491" s="230">
        <f>IF(N491="základní",J491,0)</f>
        <v>0</v>
      </c>
      <c r="BF491" s="230">
        <f>IF(N491="snížená",J491,0)</f>
        <v>0</v>
      </c>
      <c r="BG491" s="230">
        <f>IF(N491="zákl. přenesená",J491,0)</f>
        <v>0</v>
      </c>
      <c r="BH491" s="230">
        <f>IF(N491="sníž. přenesená",J491,0)</f>
        <v>0</v>
      </c>
      <c r="BI491" s="230">
        <f>IF(N491="nulová",J491,0)</f>
        <v>0</v>
      </c>
      <c r="BJ491" s="21" t="s">
        <v>82</v>
      </c>
      <c r="BK491" s="230">
        <f>ROUND(I491*H491,2)</f>
        <v>0</v>
      </c>
      <c r="BL491" s="21" t="s">
        <v>257</v>
      </c>
      <c r="BM491" s="229" t="s">
        <v>733</v>
      </c>
    </row>
    <row r="492" s="13" customFormat="1">
      <c r="A492" s="13"/>
      <c r="B492" s="236"/>
      <c r="C492" s="237"/>
      <c r="D492" s="238" t="s">
        <v>235</v>
      </c>
      <c r="E492" s="239" t="s">
        <v>28</v>
      </c>
      <c r="F492" s="240" t="s">
        <v>242</v>
      </c>
      <c r="G492" s="237"/>
      <c r="H492" s="239" t="s">
        <v>28</v>
      </c>
      <c r="I492" s="241"/>
      <c r="J492" s="237"/>
      <c r="K492" s="237"/>
      <c r="L492" s="242"/>
      <c r="M492" s="243"/>
      <c r="N492" s="244"/>
      <c r="O492" s="244"/>
      <c r="P492" s="244"/>
      <c r="Q492" s="244"/>
      <c r="R492" s="244"/>
      <c r="S492" s="244"/>
      <c r="T492" s="245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6" t="s">
        <v>235</v>
      </c>
      <c r="AU492" s="246" t="s">
        <v>84</v>
      </c>
      <c r="AV492" s="13" t="s">
        <v>82</v>
      </c>
      <c r="AW492" s="13" t="s">
        <v>35</v>
      </c>
      <c r="AX492" s="13" t="s">
        <v>74</v>
      </c>
      <c r="AY492" s="246" t="s">
        <v>223</v>
      </c>
    </row>
    <row r="493" s="14" customFormat="1">
      <c r="A493" s="14"/>
      <c r="B493" s="247"/>
      <c r="C493" s="248"/>
      <c r="D493" s="238" t="s">
        <v>235</v>
      </c>
      <c r="E493" s="249" t="s">
        <v>28</v>
      </c>
      <c r="F493" s="250" t="s">
        <v>734</v>
      </c>
      <c r="G493" s="248"/>
      <c r="H493" s="251">
        <v>13.199999999999999</v>
      </c>
      <c r="I493" s="252"/>
      <c r="J493" s="248"/>
      <c r="K493" s="248"/>
      <c r="L493" s="253"/>
      <c r="M493" s="254"/>
      <c r="N493" s="255"/>
      <c r="O493" s="255"/>
      <c r="P493" s="255"/>
      <c r="Q493" s="255"/>
      <c r="R493" s="255"/>
      <c r="S493" s="255"/>
      <c r="T493" s="256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7" t="s">
        <v>235</v>
      </c>
      <c r="AU493" s="257" t="s">
        <v>84</v>
      </c>
      <c r="AV493" s="14" t="s">
        <v>84</v>
      </c>
      <c r="AW493" s="14" t="s">
        <v>35</v>
      </c>
      <c r="AX493" s="14" t="s">
        <v>82</v>
      </c>
      <c r="AY493" s="257" t="s">
        <v>223</v>
      </c>
    </row>
    <row r="494" s="2" customFormat="1" ht="24.15" customHeight="1">
      <c r="A494" s="42"/>
      <c r="B494" s="43"/>
      <c r="C494" s="218" t="s">
        <v>735</v>
      </c>
      <c r="D494" s="218" t="s">
        <v>226</v>
      </c>
      <c r="E494" s="219" t="s">
        <v>736</v>
      </c>
      <c r="F494" s="220" t="s">
        <v>737</v>
      </c>
      <c r="G494" s="221" t="s">
        <v>256</v>
      </c>
      <c r="H494" s="222">
        <v>0.0070000000000000001</v>
      </c>
      <c r="I494" s="223"/>
      <c r="J494" s="224">
        <f>ROUND(I494*H494,2)</f>
        <v>0</v>
      </c>
      <c r="K494" s="220" t="s">
        <v>230</v>
      </c>
      <c r="L494" s="48"/>
      <c r="M494" s="225" t="s">
        <v>28</v>
      </c>
      <c r="N494" s="226" t="s">
        <v>45</v>
      </c>
      <c r="O494" s="88"/>
      <c r="P494" s="227">
        <f>O494*H494</f>
        <v>0</v>
      </c>
      <c r="Q494" s="227">
        <v>0</v>
      </c>
      <c r="R494" s="227">
        <f>Q494*H494</f>
        <v>0</v>
      </c>
      <c r="S494" s="227">
        <v>0</v>
      </c>
      <c r="T494" s="228">
        <f>S494*H494</f>
        <v>0</v>
      </c>
      <c r="U494" s="42"/>
      <c r="V494" s="42"/>
      <c r="W494" s="42"/>
      <c r="X494" s="42"/>
      <c r="Y494" s="42"/>
      <c r="Z494" s="42"/>
      <c r="AA494" s="42"/>
      <c r="AB494" s="42"/>
      <c r="AC494" s="42"/>
      <c r="AD494" s="42"/>
      <c r="AE494" s="42"/>
      <c r="AR494" s="229" t="s">
        <v>257</v>
      </c>
      <c r="AT494" s="229" t="s">
        <v>226</v>
      </c>
      <c r="AU494" s="229" t="s">
        <v>84</v>
      </c>
      <c r="AY494" s="21" t="s">
        <v>223</v>
      </c>
      <c r="BE494" s="230">
        <f>IF(N494="základní",J494,0)</f>
        <v>0</v>
      </c>
      <c r="BF494" s="230">
        <f>IF(N494="snížená",J494,0)</f>
        <v>0</v>
      </c>
      <c r="BG494" s="230">
        <f>IF(N494="zákl. přenesená",J494,0)</f>
        <v>0</v>
      </c>
      <c r="BH494" s="230">
        <f>IF(N494="sníž. přenesená",J494,0)</f>
        <v>0</v>
      </c>
      <c r="BI494" s="230">
        <f>IF(N494="nulová",J494,0)</f>
        <v>0</v>
      </c>
      <c r="BJ494" s="21" t="s">
        <v>82</v>
      </c>
      <c r="BK494" s="230">
        <f>ROUND(I494*H494,2)</f>
        <v>0</v>
      </c>
      <c r="BL494" s="21" t="s">
        <v>257</v>
      </c>
      <c r="BM494" s="229" t="s">
        <v>738</v>
      </c>
    </row>
    <row r="495" s="2" customFormat="1">
      <c r="A495" s="42"/>
      <c r="B495" s="43"/>
      <c r="C495" s="44"/>
      <c r="D495" s="231" t="s">
        <v>233</v>
      </c>
      <c r="E495" s="44"/>
      <c r="F495" s="232" t="s">
        <v>739</v>
      </c>
      <c r="G495" s="44"/>
      <c r="H495" s="44"/>
      <c r="I495" s="233"/>
      <c r="J495" s="44"/>
      <c r="K495" s="44"/>
      <c r="L495" s="48"/>
      <c r="M495" s="234"/>
      <c r="N495" s="235"/>
      <c r="O495" s="88"/>
      <c r="P495" s="88"/>
      <c r="Q495" s="88"/>
      <c r="R495" s="88"/>
      <c r="S495" s="88"/>
      <c r="T495" s="89"/>
      <c r="U495" s="42"/>
      <c r="V495" s="42"/>
      <c r="W495" s="42"/>
      <c r="X495" s="42"/>
      <c r="Y495" s="42"/>
      <c r="Z495" s="42"/>
      <c r="AA495" s="42"/>
      <c r="AB495" s="42"/>
      <c r="AC495" s="42"/>
      <c r="AD495" s="42"/>
      <c r="AE495" s="42"/>
      <c r="AT495" s="21" t="s">
        <v>233</v>
      </c>
      <c r="AU495" s="21" t="s">
        <v>84</v>
      </c>
    </row>
    <row r="496" s="12" customFormat="1" ht="22.8" customHeight="1">
      <c r="A496" s="12"/>
      <c r="B496" s="202"/>
      <c r="C496" s="203"/>
      <c r="D496" s="204" t="s">
        <v>73</v>
      </c>
      <c r="E496" s="216" t="s">
        <v>740</v>
      </c>
      <c r="F496" s="216" t="s">
        <v>741</v>
      </c>
      <c r="G496" s="203"/>
      <c r="H496" s="203"/>
      <c r="I496" s="206"/>
      <c r="J496" s="217">
        <f>BK496</f>
        <v>0</v>
      </c>
      <c r="K496" s="203"/>
      <c r="L496" s="208"/>
      <c r="M496" s="209"/>
      <c r="N496" s="210"/>
      <c r="O496" s="210"/>
      <c r="P496" s="211">
        <f>SUM(P497:P520)</f>
        <v>0</v>
      </c>
      <c r="Q496" s="210"/>
      <c r="R496" s="211">
        <f>SUM(R497:R520)</f>
        <v>0.1213597</v>
      </c>
      <c r="S496" s="210"/>
      <c r="T496" s="212">
        <f>SUM(T497:T520)</f>
        <v>0.088961399999999996</v>
      </c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R496" s="213" t="s">
        <v>84</v>
      </c>
      <c r="AT496" s="214" t="s">
        <v>73</v>
      </c>
      <c r="AU496" s="214" t="s">
        <v>82</v>
      </c>
      <c r="AY496" s="213" t="s">
        <v>223</v>
      </c>
      <c r="BK496" s="215">
        <f>SUM(BK497:BK520)</f>
        <v>0</v>
      </c>
    </row>
    <row r="497" s="2" customFormat="1" ht="24.15" customHeight="1">
      <c r="A497" s="42"/>
      <c r="B497" s="43"/>
      <c r="C497" s="218" t="s">
        <v>742</v>
      </c>
      <c r="D497" s="218" t="s">
        <v>226</v>
      </c>
      <c r="E497" s="219" t="s">
        <v>743</v>
      </c>
      <c r="F497" s="220" t="s">
        <v>744</v>
      </c>
      <c r="G497" s="221" t="s">
        <v>229</v>
      </c>
      <c r="H497" s="222">
        <v>2.2000000000000002</v>
      </c>
      <c r="I497" s="223"/>
      <c r="J497" s="224">
        <f>ROUND(I497*H497,2)</f>
        <v>0</v>
      </c>
      <c r="K497" s="220" t="s">
        <v>230</v>
      </c>
      <c r="L497" s="48"/>
      <c r="M497" s="225" t="s">
        <v>28</v>
      </c>
      <c r="N497" s="226" t="s">
        <v>45</v>
      </c>
      <c r="O497" s="88"/>
      <c r="P497" s="227">
        <f>O497*H497</f>
        <v>0</v>
      </c>
      <c r="Q497" s="227">
        <v>0.013899999999999999</v>
      </c>
      <c r="R497" s="227">
        <f>Q497*H497</f>
        <v>0.03058</v>
      </c>
      <c r="S497" s="227">
        <v>0</v>
      </c>
      <c r="T497" s="228">
        <f>S497*H497</f>
        <v>0</v>
      </c>
      <c r="U497" s="42"/>
      <c r="V497" s="42"/>
      <c r="W497" s="42"/>
      <c r="X497" s="42"/>
      <c r="Y497" s="42"/>
      <c r="Z497" s="42"/>
      <c r="AA497" s="42"/>
      <c r="AB497" s="42"/>
      <c r="AC497" s="42"/>
      <c r="AD497" s="42"/>
      <c r="AE497" s="42"/>
      <c r="AR497" s="229" t="s">
        <v>257</v>
      </c>
      <c r="AT497" s="229" t="s">
        <v>226</v>
      </c>
      <c r="AU497" s="229" t="s">
        <v>84</v>
      </c>
      <c r="AY497" s="21" t="s">
        <v>223</v>
      </c>
      <c r="BE497" s="230">
        <f>IF(N497="základní",J497,0)</f>
        <v>0</v>
      </c>
      <c r="BF497" s="230">
        <f>IF(N497="snížená",J497,0)</f>
        <v>0</v>
      </c>
      <c r="BG497" s="230">
        <f>IF(N497="zákl. přenesená",J497,0)</f>
        <v>0</v>
      </c>
      <c r="BH497" s="230">
        <f>IF(N497="sníž. přenesená",J497,0)</f>
        <v>0</v>
      </c>
      <c r="BI497" s="230">
        <f>IF(N497="nulová",J497,0)</f>
        <v>0</v>
      </c>
      <c r="BJ497" s="21" t="s">
        <v>82</v>
      </c>
      <c r="BK497" s="230">
        <f>ROUND(I497*H497,2)</f>
        <v>0</v>
      </c>
      <c r="BL497" s="21" t="s">
        <v>257</v>
      </c>
      <c r="BM497" s="229" t="s">
        <v>745</v>
      </c>
    </row>
    <row r="498" s="2" customFormat="1">
      <c r="A498" s="42"/>
      <c r="B498" s="43"/>
      <c r="C498" s="44"/>
      <c r="D498" s="231" t="s">
        <v>233</v>
      </c>
      <c r="E498" s="44"/>
      <c r="F498" s="232" t="s">
        <v>746</v>
      </c>
      <c r="G498" s="44"/>
      <c r="H498" s="44"/>
      <c r="I498" s="233"/>
      <c r="J498" s="44"/>
      <c r="K498" s="44"/>
      <c r="L498" s="48"/>
      <c r="M498" s="234"/>
      <c r="N498" s="235"/>
      <c r="O498" s="88"/>
      <c r="P498" s="88"/>
      <c r="Q498" s="88"/>
      <c r="R498" s="88"/>
      <c r="S498" s="88"/>
      <c r="T498" s="89"/>
      <c r="U498" s="42"/>
      <c r="V498" s="42"/>
      <c r="W498" s="42"/>
      <c r="X498" s="42"/>
      <c r="Y498" s="42"/>
      <c r="Z498" s="42"/>
      <c r="AA498" s="42"/>
      <c r="AB498" s="42"/>
      <c r="AC498" s="42"/>
      <c r="AD498" s="42"/>
      <c r="AE498" s="42"/>
      <c r="AT498" s="21" t="s">
        <v>233</v>
      </c>
      <c r="AU498" s="21" t="s">
        <v>84</v>
      </c>
    </row>
    <row r="499" s="13" customFormat="1">
      <c r="A499" s="13"/>
      <c r="B499" s="236"/>
      <c r="C499" s="237"/>
      <c r="D499" s="238" t="s">
        <v>235</v>
      </c>
      <c r="E499" s="239" t="s">
        <v>28</v>
      </c>
      <c r="F499" s="240" t="s">
        <v>242</v>
      </c>
      <c r="G499" s="237"/>
      <c r="H499" s="239" t="s">
        <v>28</v>
      </c>
      <c r="I499" s="241"/>
      <c r="J499" s="237"/>
      <c r="K499" s="237"/>
      <c r="L499" s="242"/>
      <c r="M499" s="243"/>
      <c r="N499" s="244"/>
      <c r="O499" s="244"/>
      <c r="P499" s="244"/>
      <c r="Q499" s="244"/>
      <c r="R499" s="244"/>
      <c r="S499" s="244"/>
      <c r="T499" s="245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6" t="s">
        <v>235</v>
      </c>
      <c r="AU499" s="246" t="s">
        <v>84</v>
      </c>
      <c r="AV499" s="13" t="s">
        <v>82</v>
      </c>
      <c r="AW499" s="13" t="s">
        <v>35</v>
      </c>
      <c r="AX499" s="13" t="s">
        <v>74</v>
      </c>
      <c r="AY499" s="246" t="s">
        <v>223</v>
      </c>
    </row>
    <row r="500" s="14" customFormat="1">
      <c r="A500" s="14"/>
      <c r="B500" s="247"/>
      <c r="C500" s="248"/>
      <c r="D500" s="238" t="s">
        <v>235</v>
      </c>
      <c r="E500" s="249" t="s">
        <v>28</v>
      </c>
      <c r="F500" s="250" t="s">
        <v>747</v>
      </c>
      <c r="G500" s="248"/>
      <c r="H500" s="251">
        <v>2.2000000000000002</v>
      </c>
      <c r="I500" s="252"/>
      <c r="J500" s="248"/>
      <c r="K500" s="248"/>
      <c r="L500" s="253"/>
      <c r="M500" s="254"/>
      <c r="N500" s="255"/>
      <c r="O500" s="255"/>
      <c r="P500" s="255"/>
      <c r="Q500" s="255"/>
      <c r="R500" s="255"/>
      <c r="S500" s="255"/>
      <c r="T500" s="256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7" t="s">
        <v>235</v>
      </c>
      <c r="AU500" s="257" t="s">
        <v>84</v>
      </c>
      <c r="AV500" s="14" t="s">
        <v>84</v>
      </c>
      <c r="AW500" s="14" t="s">
        <v>35</v>
      </c>
      <c r="AX500" s="14" t="s">
        <v>74</v>
      </c>
      <c r="AY500" s="257" t="s">
        <v>223</v>
      </c>
    </row>
    <row r="501" s="15" customFormat="1">
      <c r="A501" s="15"/>
      <c r="B501" s="258"/>
      <c r="C501" s="259"/>
      <c r="D501" s="238" t="s">
        <v>235</v>
      </c>
      <c r="E501" s="260" t="s">
        <v>28</v>
      </c>
      <c r="F501" s="261" t="s">
        <v>248</v>
      </c>
      <c r="G501" s="259"/>
      <c r="H501" s="262">
        <v>2.2000000000000002</v>
      </c>
      <c r="I501" s="263"/>
      <c r="J501" s="259"/>
      <c r="K501" s="259"/>
      <c r="L501" s="264"/>
      <c r="M501" s="265"/>
      <c r="N501" s="266"/>
      <c r="O501" s="266"/>
      <c r="P501" s="266"/>
      <c r="Q501" s="266"/>
      <c r="R501" s="266"/>
      <c r="S501" s="266"/>
      <c r="T501" s="267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68" t="s">
        <v>235</v>
      </c>
      <c r="AU501" s="268" t="s">
        <v>84</v>
      </c>
      <c r="AV501" s="15" t="s">
        <v>231</v>
      </c>
      <c r="AW501" s="15" t="s">
        <v>35</v>
      </c>
      <c r="AX501" s="15" t="s">
        <v>82</v>
      </c>
      <c r="AY501" s="268" t="s">
        <v>223</v>
      </c>
    </row>
    <row r="502" s="2" customFormat="1" ht="16.5" customHeight="1">
      <c r="A502" s="42"/>
      <c r="B502" s="43"/>
      <c r="C502" s="218" t="s">
        <v>748</v>
      </c>
      <c r="D502" s="218" t="s">
        <v>226</v>
      </c>
      <c r="E502" s="219" t="s">
        <v>749</v>
      </c>
      <c r="F502" s="220" t="s">
        <v>750</v>
      </c>
      <c r="G502" s="221" t="s">
        <v>229</v>
      </c>
      <c r="H502" s="222">
        <v>67.394999999999996</v>
      </c>
      <c r="I502" s="223"/>
      <c r="J502" s="224">
        <f>ROUND(I502*H502,2)</f>
        <v>0</v>
      </c>
      <c r="K502" s="220" t="s">
        <v>230</v>
      </c>
      <c r="L502" s="48"/>
      <c r="M502" s="225" t="s">
        <v>28</v>
      </c>
      <c r="N502" s="226" t="s">
        <v>45</v>
      </c>
      <c r="O502" s="88"/>
      <c r="P502" s="227">
        <f>O502*H502</f>
        <v>0</v>
      </c>
      <c r="Q502" s="227">
        <v>0</v>
      </c>
      <c r="R502" s="227">
        <f>Q502*H502</f>
        <v>0</v>
      </c>
      <c r="S502" s="227">
        <v>0.00132</v>
      </c>
      <c r="T502" s="228">
        <f>S502*H502</f>
        <v>0.088961399999999996</v>
      </c>
      <c r="U502" s="42"/>
      <c r="V502" s="42"/>
      <c r="W502" s="42"/>
      <c r="X502" s="42"/>
      <c r="Y502" s="42"/>
      <c r="Z502" s="42"/>
      <c r="AA502" s="42"/>
      <c r="AB502" s="42"/>
      <c r="AC502" s="42"/>
      <c r="AD502" s="42"/>
      <c r="AE502" s="42"/>
      <c r="AR502" s="229" t="s">
        <v>257</v>
      </c>
      <c r="AT502" s="229" t="s">
        <v>226</v>
      </c>
      <c r="AU502" s="229" t="s">
        <v>84</v>
      </c>
      <c r="AY502" s="21" t="s">
        <v>223</v>
      </c>
      <c r="BE502" s="230">
        <f>IF(N502="základní",J502,0)</f>
        <v>0</v>
      </c>
      <c r="BF502" s="230">
        <f>IF(N502="snížená",J502,0)</f>
        <v>0</v>
      </c>
      <c r="BG502" s="230">
        <f>IF(N502="zákl. přenesená",J502,0)</f>
        <v>0</v>
      </c>
      <c r="BH502" s="230">
        <f>IF(N502="sníž. přenesená",J502,0)</f>
        <v>0</v>
      </c>
      <c r="BI502" s="230">
        <f>IF(N502="nulová",J502,0)</f>
        <v>0</v>
      </c>
      <c r="BJ502" s="21" t="s">
        <v>82</v>
      </c>
      <c r="BK502" s="230">
        <f>ROUND(I502*H502,2)</f>
        <v>0</v>
      </c>
      <c r="BL502" s="21" t="s">
        <v>257</v>
      </c>
      <c r="BM502" s="229" t="s">
        <v>751</v>
      </c>
    </row>
    <row r="503" s="2" customFormat="1">
      <c r="A503" s="42"/>
      <c r="B503" s="43"/>
      <c r="C503" s="44"/>
      <c r="D503" s="231" t="s">
        <v>233</v>
      </c>
      <c r="E503" s="44"/>
      <c r="F503" s="232" t="s">
        <v>752</v>
      </c>
      <c r="G503" s="44"/>
      <c r="H503" s="44"/>
      <c r="I503" s="233"/>
      <c r="J503" s="44"/>
      <c r="K503" s="44"/>
      <c r="L503" s="48"/>
      <c r="M503" s="234"/>
      <c r="N503" s="235"/>
      <c r="O503" s="88"/>
      <c r="P503" s="88"/>
      <c r="Q503" s="88"/>
      <c r="R503" s="88"/>
      <c r="S503" s="88"/>
      <c r="T503" s="89"/>
      <c r="U503" s="42"/>
      <c r="V503" s="42"/>
      <c r="W503" s="42"/>
      <c r="X503" s="42"/>
      <c r="Y503" s="42"/>
      <c r="Z503" s="42"/>
      <c r="AA503" s="42"/>
      <c r="AB503" s="42"/>
      <c r="AC503" s="42"/>
      <c r="AD503" s="42"/>
      <c r="AE503" s="42"/>
      <c r="AT503" s="21" t="s">
        <v>233</v>
      </c>
      <c r="AU503" s="21" t="s">
        <v>84</v>
      </c>
    </row>
    <row r="504" s="13" customFormat="1">
      <c r="A504" s="13"/>
      <c r="B504" s="236"/>
      <c r="C504" s="237"/>
      <c r="D504" s="238" t="s">
        <v>235</v>
      </c>
      <c r="E504" s="239" t="s">
        <v>28</v>
      </c>
      <c r="F504" s="240" t="s">
        <v>244</v>
      </c>
      <c r="G504" s="237"/>
      <c r="H504" s="239" t="s">
        <v>28</v>
      </c>
      <c r="I504" s="241"/>
      <c r="J504" s="237"/>
      <c r="K504" s="237"/>
      <c r="L504" s="242"/>
      <c r="M504" s="243"/>
      <c r="N504" s="244"/>
      <c r="O504" s="244"/>
      <c r="P504" s="244"/>
      <c r="Q504" s="244"/>
      <c r="R504" s="244"/>
      <c r="S504" s="244"/>
      <c r="T504" s="245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6" t="s">
        <v>235</v>
      </c>
      <c r="AU504" s="246" t="s">
        <v>84</v>
      </c>
      <c r="AV504" s="13" t="s">
        <v>82</v>
      </c>
      <c r="AW504" s="13" t="s">
        <v>35</v>
      </c>
      <c r="AX504" s="13" t="s">
        <v>74</v>
      </c>
      <c r="AY504" s="246" t="s">
        <v>223</v>
      </c>
    </row>
    <row r="505" s="14" customFormat="1">
      <c r="A505" s="14"/>
      <c r="B505" s="247"/>
      <c r="C505" s="248"/>
      <c r="D505" s="238" t="s">
        <v>235</v>
      </c>
      <c r="E505" s="249" t="s">
        <v>28</v>
      </c>
      <c r="F505" s="250" t="s">
        <v>753</v>
      </c>
      <c r="G505" s="248"/>
      <c r="H505" s="251">
        <v>37.32</v>
      </c>
      <c r="I505" s="252"/>
      <c r="J505" s="248"/>
      <c r="K505" s="248"/>
      <c r="L505" s="253"/>
      <c r="M505" s="254"/>
      <c r="N505" s="255"/>
      <c r="O505" s="255"/>
      <c r="P505" s="255"/>
      <c r="Q505" s="255"/>
      <c r="R505" s="255"/>
      <c r="S505" s="255"/>
      <c r="T505" s="256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7" t="s">
        <v>235</v>
      </c>
      <c r="AU505" s="257" t="s">
        <v>84</v>
      </c>
      <c r="AV505" s="14" t="s">
        <v>84</v>
      </c>
      <c r="AW505" s="14" t="s">
        <v>35</v>
      </c>
      <c r="AX505" s="14" t="s">
        <v>74</v>
      </c>
      <c r="AY505" s="257" t="s">
        <v>223</v>
      </c>
    </row>
    <row r="506" s="14" customFormat="1">
      <c r="A506" s="14"/>
      <c r="B506" s="247"/>
      <c r="C506" s="248"/>
      <c r="D506" s="238" t="s">
        <v>235</v>
      </c>
      <c r="E506" s="249" t="s">
        <v>28</v>
      </c>
      <c r="F506" s="250" t="s">
        <v>754</v>
      </c>
      <c r="G506" s="248"/>
      <c r="H506" s="251">
        <v>30.074999999999999</v>
      </c>
      <c r="I506" s="252"/>
      <c r="J506" s="248"/>
      <c r="K506" s="248"/>
      <c r="L506" s="253"/>
      <c r="M506" s="254"/>
      <c r="N506" s="255"/>
      <c r="O506" s="255"/>
      <c r="P506" s="255"/>
      <c r="Q506" s="255"/>
      <c r="R506" s="255"/>
      <c r="S506" s="255"/>
      <c r="T506" s="256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7" t="s">
        <v>235</v>
      </c>
      <c r="AU506" s="257" t="s">
        <v>84</v>
      </c>
      <c r="AV506" s="14" t="s">
        <v>84</v>
      </c>
      <c r="AW506" s="14" t="s">
        <v>35</v>
      </c>
      <c r="AX506" s="14" t="s">
        <v>74</v>
      </c>
      <c r="AY506" s="257" t="s">
        <v>223</v>
      </c>
    </row>
    <row r="507" s="15" customFormat="1">
      <c r="A507" s="15"/>
      <c r="B507" s="258"/>
      <c r="C507" s="259"/>
      <c r="D507" s="238" t="s">
        <v>235</v>
      </c>
      <c r="E507" s="260" t="s">
        <v>28</v>
      </c>
      <c r="F507" s="261" t="s">
        <v>248</v>
      </c>
      <c r="G507" s="259"/>
      <c r="H507" s="262">
        <v>67.394999999999996</v>
      </c>
      <c r="I507" s="263"/>
      <c r="J507" s="259"/>
      <c r="K507" s="259"/>
      <c r="L507" s="264"/>
      <c r="M507" s="265"/>
      <c r="N507" s="266"/>
      <c r="O507" s="266"/>
      <c r="P507" s="266"/>
      <c r="Q507" s="266"/>
      <c r="R507" s="266"/>
      <c r="S507" s="266"/>
      <c r="T507" s="267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68" t="s">
        <v>235</v>
      </c>
      <c r="AU507" s="268" t="s">
        <v>84</v>
      </c>
      <c r="AV507" s="15" t="s">
        <v>231</v>
      </c>
      <c r="AW507" s="15" t="s">
        <v>35</v>
      </c>
      <c r="AX507" s="15" t="s">
        <v>82</v>
      </c>
      <c r="AY507" s="268" t="s">
        <v>223</v>
      </c>
    </row>
    <row r="508" s="2" customFormat="1" ht="16.5" customHeight="1">
      <c r="A508" s="42"/>
      <c r="B508" s="43"/>
      <c r="C508" s="218" t="s">
        <v>755</v>
      </c>
      <c r="D508" s="218" t="s">
        <v>226</v>
      </c>
      <c r="E508" s="219" t="s">
        <v>756</v>
      </c>
      <c r="F508" s="220" t="s">
        <v>757</v>
      </c>
      <c r="G508" s="221" t="s">
        <v>229</v>
      </c>
      <c r="H508" s="222">
        <v>15</v>
      </c>
      <c r="I508" s="223"/>
      <c r="J508" s="224">
        <f>ROUND(I508*H508,2)</f>
        <v>0</v>
      </c>
      <c r="K508" s="220" t="s">
        <v>230</v>
      </c>
      <c r="L508" s="48"/>
      <c r="M508" s="225" t="s">
        <v>28</v>
      </c>
      <c r="N508" s="226" t="s">
        <v>45</v>
      </c>
      <c r="O508" s="88"/>
      <c r="P508" s="227">
        <f>O508*H508</f>
        <v>0</v>
      </c>
      <c r="Q508" s="227">
        <v>0</v>
      </c>
      <c r="R508" s="227">
        <f>Q508*H508</f>
        <v>0</v>
      </c>
      <c r="S508" s="227">
        <v>0</v>
      </c>
      <c r="T508" s="228">
        <f>S508*H508</f>
        <v>0</v>
      </c>
      <c r="U508" s="42"/>
      <c r="V508" s="42"/>
      <c r="W508" s="42"/>
      <c r="X508" s="42"/>
      <c r="Y508" s="42"/>
      <c r="Z508" s="42"/>
      <c r="AA508" s="42"/>
      <c r="AB508" s="42"/>
      <c r="AC508" s="42"/>
      <c r="AD508" s="42"/>
      <c r="AE508" s="42"/>
      <c r="AR508" s="229" t="s">
        <v>257</v>
      </c>
      <c r="AT508" s="229" t="s">
        <v>226</v>
      </c>
      <c r="AU508" s="229" t="s">
        <v>84</v>
      </c>
      <c r="AY508" s="21" t="s">
        <v>223</v>
      </c>
      <c r="BE508" s="230">
        <f>IF(N508="základní",J508,0)</f>
        <v>0</v>
      </c>
      <c r="BF508" s="230">
        <f>IF(N508="snížená",J508,0)</f>
        <v>0</v>
      </c>
      <c r="BG508" s="230">
        <f>IF(N508="zákl. přenesená",J508,0)</f>
        <v>0</v>
      </c>
      <c r="BH508" s="230">
        <f>IF(N508="sníž. přenesená",J508,0)</f>
        <v>0</v>
      </c>
      <c r="BI508" s="230">
        <f>IF(N508="nulová",J508,0)</f>
        <v>0</v>
      </c>
      <c r="BJ508" s="21" t="s">
        <v>82</v>
      </c>
      <c r="BK508" s="230">
        <f>ROUND(I508*H508,2)</f>
        <v>0</v>
      </c>
      <c r="BL508" s="21" t="s">
        <v>257</v>
      </c>
      <c r="BM508" s="229" t="s">
        <v>758</v>
      </c>
    </row>
    <row r="509" s="2" customFormat="1">
      <c r="A509" s="42"/>
      <c r="B509" s="43"/>
      <c r="C509" s="44"/>
      <c r="D509" s="231" t="s">
        <v>233</v>
      </c>
      <c r="E509" s="44"/>
      <c r="F509" s="232" t="s">
        <v>759</v>
      </c>
      <c r="G509" s="44"/>
      <c r="H509" s="44"/>
      <c r="I509" s="233"/>
      <c r="J509" s="44"/>
      <c r="K509" s="44"/>
      <c r="L509" s="48"/>
      <c r="M509" s="234"/>
      <c r="N509" s="235"/>
      <c r="O509" s="88"/>
      <c r="P509" s="88"/>
      <c r="Q509" s="88"/>
      <c r="R509" s="88"/>
      <c r="S509" s="88"/>
      <c r="T509" s="89"/>
      <c r="U509" s="42"/>
      <c r="V509" s="42"/>
      <c r="W509" s="42"/>
      <c r="X509" s="42"/>
      <c r="Y509" s="42"/>
      <c r="Z509" s="42"/>
      <c r="AA509" s="42"/>
      <c r="AB509" s="42"/>
      <c r="AC509" s="42"/>
      <c r="AD509" s="42"/>
      <c r="AE509" s="42"/>
      <c r="AT509" s="21" t="s">
        <v>233</v>
      </c>
      <c r="AU509" s="21" t="s">
        <v>84</v>
      </c>
    </row>
    <row r="510" s="13" customFormat="1">
      <c r="A510" s="13"/>
      <c r="B510" s="236"/>
      <c r="C510" s="237"/>
      <c r="D510" s="238" t="s">
        <v>235</v>
      </c>
      <c r="E510" s="239" t="s">
        <v>28</v>
      </c>
      <c r="F510" s="240" t="s">
        <v>242</v>
      </c>
      <c r="G510" s="237"/>
      <c r="H510" s="239" t="s">
        <v>28</v>
      </c>
      <c r="I510" s="241"/>
      <c r="J510" s="237"/>
      <c r="K510" s="237"/>
      <c r="L510" s="242"/>
      <c r="M510" s="243"/>
      <c r="N510" s="244"/>
      <c r="O510" s="244"/>
      <c r="P510" s="244"/>
      <c r="Q510" s="244"/>
      <c r="R510" s="244"/>
      <c r="S510" s="244"/>
      <c r="T510" s="245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6" t="s">
        <v>235</v>
      </c>
      <c r="AU510" s="246" t="s">
        <v>84</v>
      </c>
      <c r="AV510" s="13" t="s">
        <v>82</v>
      </c>
      <c r="AW510" s="13" t="s">
        <v>35</v>
      </c>
      <c r="AX510" s="13" t="s">
        <v>74</v>
      </c>
      <c r="AY510" s="246" t="s">
        <v>223</v>
      </c>
    </row>
    <row r="511" s="14" customFormat="1">
      <c r="A511" s="14"/>
      <c r="B511" s="247"/>
      <c r="C511" s="248"/>
      <c r="D511" s="238" t="s">
        <v>235</v>
      </c>
      <c r="E511" s="249" t="s">
        <v>28</v>
      </c>
      <c r="F511" s="250" t="s">
        <v>760</v>
      </c>
      <c r="G511" s="248"/>
      <c r="H511" s="251">
        <v>15</v>
      </c>
      <c r="I511" s="252"/>
      <c r="J511" s="248"/>
      <c r="K511" s="248"/>
      <c r="L511" s="253"/>
      <c r="M511" s="254"/>
      <c r="N511" s="255"/>
      <c r="O511" s="255"/>
      <c r="P511" s="255"/>
      <c r="Q511" s="255"/>
      <c r="R511" s="255"/>
      <c r="S511" s="255"/>
      <c r="T511" s="256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7" t="s">
        <v>235</v>
      </c>
      <c r="AU511" s="257" t="s">
        <v>84</v>
      </c>
      <c r="AV511" s="14" t="s">
        <v>84</v>
      </c>
      <c r="AW511" s="14" t="s">
        <v>35</v>
      </c>
      <c r="AX511" s="14" t="s">
        <v>74</v>
      </c>
      <c r="AY511" s="257" t="s">
        <v>223</v>
      </c>
    </row>
    <row r="512" s="15" customFormat="1">
      <c r="A512" s="15"/>
      <c r="B512" s="258"/>
      <c r="C512" s="259"/>
      <c r="D512" s="238" t="s">
        <v>235</v>
      </c>
      <c r="E512" s="260" t="s">
        <v>133</v>
      </c>
      <c r="F512" s="261" t="s">
        <v>248</v>
      </c>
      <c r="G512" s="259"/>
      <c r="H512" s="262">
        <v>15</v>
      </c>
      <c r="I512" s="263"/>
      <c r="J512" s="259"/>
      <c r="K512" s="259"/>
      <c r="L512" s="264"/>
      <c r="M512" s="265"/>
      <c r="N512" s="266"/>
      <c r="O512" s="266"/>
      <c r="P512" s="266"/>
      <c r="Q512" s="266"/>
      <c r="R512" s="266"/>
      <c r="S512" s="266"/>
      <c r="T512" s="267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68" t="s">
        <v>235</v>
      </c>
      <c r="AU512" s="268" t="s">
        <v>84</v>
      </c>
      <c r="AV512" s="15" t="s">
        <v>231</v>
      </c>
      <c r="AW512" s="15" t="s">
        <v>35</v>
      </c>
      <c r="AX512" s="15" t="s">
        <v>82</v>
      </c>
      <c r="AY512" s="268" t="s">
        <v>223</v>
      </c>
    </row>
    <row r="513" s="2" customFormat="1" ht="16.5" customHeight="1">
      <c r="A513" s="42"/>
      <c r="B513" s="43"/>
      <c r="C513" s="269" t="s">
        <v>761</v>
      </c>
      <c r="D513" s="269" t="s">
        <v>375</v>
      </c>
      <c r="E513" s="270" t="s">
        <v>762</v>
      </c>
      <c r="F513" s="271" t="s">
        <v>763</v>
      </c>
      <c r="G513" s="272" t="s">
        <v>303</v>
      </c>
      <c r="H513" s="273">
        <v>0.16500000000000001</v>
      </c>
      <c r="I513" s="274"/>
      <c r="J513" s="275">
        <f>ROUND(I513*H513,2)</f>
        <v>0</v>
      </c>
      <c r="K513" s="271" t="s">
        <v>230</v>
      </c>
      <c r="L513" s="276"/>
      <c r="M513" s="277" t="s">
        <v>28</v>
      </c>
      <c r="N513" s="278" t="s">
        <v>45</v>
      </c>
      <c r="O513" s="88"/>
      <c r="P513" s="227">
        <f>O513*H513</f>
        <v>0</v>
      </c>
      <c r="Q513" s="227">
        <v>0.55000000000000004</v>
      </c>
      <c r="R513" s="227">
        <f>Q513*H513</f>
        <v>0.090750000000000011</v>
      </c>
      <c r="S513" s="227">
        <v>0</v>
      </c>
      <c r="T513" s="228">
        <f>S513*H513</f>
        <v>0</v>
      </c>
      <c r="U513" s="42"/>
      <c r="V513" s="42"/>
      <c r="W513" s="42"/>
      <c r="X513" s="42"/>
      <c r="Y513" s="42"/>
      <c r="Z513" s="42"/>
      <c r="AA513" s="42"/>
      <c r="AB513" s="42"/>
      <c r="AC513" s="42"/>
      <c r="AD513" s="42"/>
      <c r="AE513" s="42"/>
      <c r="AR513" s="229" t="s">
        <v>420</v>
      </c>
      <c r="AT513" s="229" t="s">
        <v>375</v>
      </c>
      <c r="AU513" s="229" t="s">
        <v>84</v>
      </c>
      <c r="AY513" s="21" t="s">
        <v>223</v>
      </c>
      <c r="BE513" s="230">
        <f>IF(N513="základní",J513,0)</f>
        <v>0</v>
      </c>
      <c r="BF513" s="230">
        <f>IF(N513="snížená",J513,0)</f>
        <v>0</v>
      </c>
      <c r="BG513" s="230">
        <f>IF(N513="zákl. přenesená",J513,0)</f>
        <v>0</v>
      </c>
      <c r="BH513" s="230">
        <f>IF(N513="sníž. přenesená",J513,0)</f>
        <v>0</v>
      </c>
      <c r="BI513" s="230">
        <f>IF(N513="nulová",J513,0)</f>
        <v>0</v>
      </c>
      <c r="BJ513" s="21" t="s">
        <v>82</v>
      </c>
      <c r="BK513" s="230">
        <f>ROUND(I513*H513,2)</f>
        <v>0</v>
      </c>
      <c r="BL513" s="21" t="s">
        <v>257</v>
      </c>
      <c r="BM513" s="229" t="s">
        <v>764</v>
      </c>
    </row>
    <row r="514" s="14" customFormat="1">
      <c r="A514" s="14"/>
      <c r="B514" s="247"/>
      <c r="C514" s="248"/>
      <c r="D514" s="238" t="s">
        <v>235</v>
      </c>
      <c r="E514" s="249" t="s">
        <v>28</v>
      </c>
      <c r="F514" s="250" t="s">
        <v>765</v>
      </c>
      <c r="G514" s="248"/>
      <c r="H514" s="251">
        <v>0.16500000000000001</v>
      </c>
      <c r="I514" s="252"/>
      <c r="J514" s="248"/>
      <c r="K514" s="248"/>
      <c r="L514" s="253"/>
      <c r="M514" s="254"/>
      <c r="N514" s="255"/>
      <c r="O514" s="255"/>
      <c r="P514" s="255"/>
      <c r="Q514" s="255"/>
      <c r="R514" s="255"/>
      <c r="S514" s="255"/>
      <c r="T514" s="256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7" t="s">
        <v>235</v>
      </c>
      <c r="AU514" s="257" t="s">
        <v>84</v>
      </c>
      <c r="AV514" s="14" t="s">
        <v>84</v>
      </c>
      <c r="AW514" s="14" t="s">
        <v>35</v>
      </c>
      <c r="AX514" s="14" t="s">
        <v>74</v>
      </c>
      <c r="AY514" s="257" t="s">
        <v>223</v>
      </c>
    </row>
    <row r="515" s="15" customFormat="1">
      <c r="A515" s="15"/>
      <c r="B515" s="258"/>
      <c r="C515" s="259"/>
      <c r="D515" s="238" t="s">
        <v>235</v>
      </c>
      <c r="E515" s="260" t="s">
        <v>127</v>
      </c>
      <c r="F515" s="261" t="s">
        <v>248</v>
      </c>
      <c r="G515" s="259"/>
      <c r="H515" s="262">
        <v>0.16500000000000001</v>
      </c>
      <c r="I515" s="263"/>
      <c r="J515" s="259"/>
      <c r="K515" s="259"/>
      <c r="L515" s="264"/>
      <c r="M515" s="265"/>
      <c r="N515" s="266"/>
      <c r="O515" s="266"/>
      <c r="P515" s="266"/>
      <c r="Q515" s="266"/>
      <c r="R515" s="266"/>
      <c r="S515" s="266"/>
      <c r="T515" s="267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68" t="s">
        <v>235</v>
      </c>
      <c r="AU515" s="268" t="s">
        <v>84</v>
      </c>
      <c r="AV515" s="15" t="s">
        <v>231</v>
      </c>
      <c r="AW515" s="15" t="s">
        <v>35</v>
      </c>
      <c r="AX515" s="15" t="s">
        <v>82</v>
      </c>
      <c r="AY515" s="268" t="s">
        <v>223</v>
      </c>
    </row>
    <row r="516" s="2" customFormat="1" ht="16.5" customHeight="1">
      <c r="A516" s="42"/>
      <c r="B516" s="43"/>
      <c r="C516" s="218" t="s">
        <v>766</v>
      </c>
      <c r="D516" s="218" t="s">
        <v>226</v>
      </c>
      <c r="E516" s="219" t="s">
        <v>767</v>
      </c>
      <c r="F516" s="220" t="s">
        <v>768</v>
      </c>
      <c r="G516" s="221" t="s">
        <v>229</v>
      </c>
      <c r="H516" s="222">
        <v>0.16500000000000001</v>
      </c>
      <c r="I516" s="223"/>
      <c r="J516" s="224">
        <f>ROUND(I516*H516,2)</f>
        <v>0</v>
      </c>
      <c r="K516" s="220" t="s">
        <v>230</v>
      </c>
      <c r="L516" s="48"/>
      <c r="M516" s="225" t="s">
        <v>28</v>
      </c>
      <c r="N516" s="226" t="s">
        <v>45</v>
      </c>
      <c r="O516" s="88"/>
      <c r="P516" s="227">
        <f>O516*H516</f>
        <v>0</v>
      </c>
      <c r="Q516" s="227">
        <v>0.00018000000000000001</v>
      </c>
      <c r="R516" s="227">
        <f>Q516*H516</f>
        <v>2.9700000000000004E-05</v>
      </c>
      <c r="S516" s="227">
        <v>0</v>
      </c>
      <c r="T516" s="228">
        <f>S516*H516</f>
        <v>0</v>
      </c>
      <c r="U516" s="42"/>
      <c r="V516" s="42"/>
      <c r="W516" s="42"/>
      <c r="X516" s="42"/>
      <c r="Y516" s="42"/>
      <c r="Z516" s="42"/>
      <c r="AA516" s="42"/>
      <c r="AB516" s="42"/>
      <c r="AC516" s="42"/>
      <c r="AD516" s="42"/>
      <c r="AE516" s="42"/>
      <c r="AR516" s="229" t="s">
        <v>257</v>
      </c>
      <c r="AT516" s="229" t="s">
        <v>226</v>
      </c>
      <c r="AU516" s="229" t="s">
        <v>84</v>
      </c>
      <c r="AY516" s="21" t="s">
        <v>223</v>
      </c>
      <c r="BE516" s="230">
        <f>IF(N516="základní",J516,0)</f>
        <v>0</v>
      </c>
      <c r="BF516" s="230">
        <f>IF(N516="snížená",J516,0)</f>
        <v>0</v>
      </c>
      <c r="BG516" s="230">
        <f>IF(N516="zákl. přenesená",J516,0)</f>
        <v>0</v>
      </c>
      <c r="BH516" s="230">
        <f>IF(N516="sníž. přenesená",J516,0)</f>
        <v>0</v>
      </c>
      <c r="BI516" s="230">
        <f>IF(N516="nulová",J516,0)</f>
        <v>0</v>
      </c>
      <c r="BJ516" s="21" t="s">
        <v>82</v>
      </c>
      <c r="BK516" s="230">
        <f>ROUND(I516*H516,2)</f>
        <v>0</v>
      </c>
      <c r="BL516" s="21" t="s">
        <v>257</v>
      </c>
      <c r="BM516" s="229" t="s">
        <v>769</v>
      </c>
    </row>
    <row r="517" s="2" customFormat="1">
      <c r="A517" s="42"/>
      <c r="B517" s="43"/>
      <c r="C517" s="44"/>
      <c r="D517" s="231" t="s">
        <v>233</v>
      </c>
      <c r="E517" s="44"/>
      <c r="F517" s="232" t="s">
        <v>770</v>
      </c>
      <c r="G517" s="44"/>
      <c r="H517" s="44"/>
      <c r="I517" s="233"/>
      <c r="J517" s="44"/>
      <c r="K517" s="44"/>
      <c r="L517" s="48"/>
      <c r="M517" s="234"/>
      <c r="N517" s="235"/>
      <c r="O517" s="88"/>
      <c r="P517" s="88"/>
      <c r="Q517" s="88"/>
      <c r="R517" s="88"/>
      <c r="S517" s="88"/>
      <c r="T517" s="89"/>
      <c r="U517" s="42"/>
      <c r="V517" s="42"/>
      <c r="W517" s="42"/>
      <c r="X517" s="42"/>
      <c r="Y517" s="42"/>
      <c r="Z517" s="42"/>
      <c r="AA517" s="42"/>
      <c r="AB517" s="42"/>
      <c r="AC517" s="42"/>
      <c r="AD517" s="42"/>
      <c r="AE517" s="42"/>
      <c r="AT517" s="21" t="s">
        <v>233</v>
      </c>
      <c r="AU517" s="21" t="s">
        <v>84</v>
      </c>
    </row>
    <row r="518" s="14" customFormat="1">
      <c r="A518" s="14"/>
      <c r="B518" s="247"/>
      <c r="C518" s="248"/>
      <c r="D518" s="238" t="s">
        <v>235</v>
      </c>
      <c r="E518" s="249" t="s">
        <v>28</v>
      </c>
      <c r="F518" s="250" t="s">
        <v>127</v>
      </c>
      <c r="G518" s="248"/>
      <c r="H518" s="251">
        <v>0.16500000000000001</v>
      </c>
      <c r="I518" s="252"/>
      <c r="J518" s="248"/>
      <c r="K518" s="248"/>
      <c r="L518" s="253"/>
      <c r="M518" s="254"/>
      <c r="N518" s="255"/>
      <c r="O518" s="255"/>
      <c r="P518" s="255"/>
      <c r="Q518" s="255"/>
      <c r="R518" s="255"/>
      <c r="S518" s="255"/>
      <c r="T518" s="256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7" t="s">
        <v>235</v>
      </c>
      <c r="AU518" s="257" t="s">
        <v>84</v>
      </c>
      <c r="AV518" s="14" t="s">
        <v>84</v>
      </c>
      <c r="AW518" s="14" t="s">
        <v>35</v>
      </c>
      <c r="AX518" s="14" t="s">
        <v>82</v>
      </c>
      <c r="AY518" s="257" t="s">
        <v>223</v>
      </c>
    </row>
    <row r="519" s="2" customFormat="1" ht="24.15" customHeight="1">
      <c r="A519" s="42"/>
      <c r="B519" s="43"/>
      <c r="C519" s="218" t="s">
        <v>771</v>
      </c>
      <c r="D519" s="218" t="s">
        <v>226</v>
      </c>
      <c r="E519" s="219" t="s">
        <v>772</v>
      </c>
      <c r="F519" s="220" t="s">
        <v>773</v>
      </c>
      <c r="G519" s="221" t="s">
        <v>256</v>
      </c>
      <c r="H519" s="222">
        <v>0.121</v>
      </c>
      <c r="I519" s="223"/>
      <c r="J519" s="224">
        <f>ROUND(I519*H519,2)</f>
        <v>0</v>
      </c>
      <c r="K519" s="220" t="s">
        <v>230</v>
      </c>
      <c r="L519" s="48"/>
      <c r="M519" s="225" t="s">
        <v>28</v>
      </c>
      <c r="N519" s="226" t="s">
        <v>45</v>
      </c>
      <c r="O519" s="88"/>
      <c r="P519" s="227">
        <f>O519*H519</f>
        <v>0</v>
      </c>
      <c r="Q519" s="227">
        <v>0</v>
      </c>
      <c r="R519" s="227">
        <f>Q519*H519</f>
        <v>0</v>
      </c>
      <c r="S519" s="227">
        <v>0</v>
      </c>
      <c r="T519" s="228">
        <f>S519*H519</f>
        <v>0</v>
      </c>
      <c r="U519" s="42"/>
      <c r="V519" s="42"/>
      <c r="W519" s="42"/>
      <c r="X519" s="42"/>
      <c r="Y519" s="42"/>
      <c r="Z519" s="42"/>
      <c r="AA519" s="42"/>
      <c r="AB519" s="42"/>
      <c r="AC519" s="42"/>
      <c r="AD519" s="42"/>
      <c r="AE519" s="42"/>
      <c r="AR519" s="229" t="s">
        <v>257</v>
      </c>
      <c r="AT519" s="229" t="s">
        <v>226</v>
      </c>
      <c r="AU519" s="229" t="s">
        <v>84</v>
      </c>
      <c r="AY519" s="21" t="s">
        <v>223</v>
      </c>
      <c r="BE519" s="230">
        <f>IF(N519="základní",J519,0)</f>
        <v>0</v>
      </c>
      <c r="BF519" s="230">
        <f>IF(N519="snížená",J519,0)</f>
        <v>0</v>
      </c>
      <c r="BG519" s="230">
        <f>IF(N519="zákl. přenesená",J519,0)</f>
        <v>0</v>
      </c>
      <c r="BH519" s="230">
        <f>IF(N519="sníž. přenesená",J519,0)</f>
        <v>0</v>
      </c>
      <c r="BI519" s="230">
        <f>IF(N519="nulová",J519,0)</f>
        <v>0</v>
      </c>
      <c r="BJ519" s="21" t="s">
        <v>82</v>
      </c>
      <c r="BK519" s="230">
        <f>ROUND(I519*H519,2)</f>
        <v>0</v>
      </c>
      <c r="BL519" s="21" t="s">
        <v>257</v>
      </c>
      <c r="BM519" s="229" t="s">
        <v>774</v>
      </c>
    </row>
    <row r="520" s="2" customFormat="1">
      <c r="A520" s="42"/>
      <c r="B520" s="43"/>
      <c r="C520" s="44"/>
      <c r="D520" s="231" t="s">
        <v>233</v>
      </c>
      <c r="E520" s="44"/>
      <c r="F520" s="232" t="s">
        <v>775</v>
      </c>
      <c r="G520" s="44"/>
      <c r="H520" s="44"/>
      <c r="I520" s="233"/>
      <c r="J520" s="44"/>
      <c r="K520" s="44"/>
      <c r="L520" s="48"/>
      <c r="M520" s="234"/>
      <c r="N520" s="235"/>
      <c r="O520" s="88"/>
      <c r="P520" s="88"/>
      <c r="Q520" s="88"/>
      <c r="R520" s="88"/>
      <c r="S520" s="88"/>
      <c r="T520" s="89"/>
      <c r="U520" s="42"/>
      <c r="V520" s="42"/>
      <c r="W520" s="42"/>
      <c r="X520" s="42"/>
      <c r="Y520" s="42"/>
      <c r="Z520" s="42"/>
      <c r="AA520" s="42"/>
      <c r="AB520" s="42"/>
      <c r="AC520" s="42"/>
      <c r="AD520" s="42"/>
      <c r="AE520" s="42"/>
      <c r="AT520" s="21" t="s">
        <v>233</v>
      </c>
      <c r="AU520" s="21" t="s">
        <v>84</v>
      </c>
    </row>
    <row r="521" s="12" customFormat="1" ht="22.8" customHeight="1">
      <c r="A521" s="12"/>
      <c r="B521" s="202"/>
      <c r="C521" s="203"/>
      <c r="D521" s="204" t="s">
        <v>73</v>
      </c>
      <c r="E521" s="216" t="s">
        <v>776</v>
      </c>
      <c r="F521" s="216" t="s">
        <v>777</v>
      </c>
      <c r="G521" s="203"/>
      <c r="H521" s="203"/>
      <c r="I521" s="206"/>
      <c r="J521" s="217">
        <f>BK521</f>
        <v>0</v>
      </c>
      <c r="K521" s="203"/>
      <c r="L521" s="208"/>
      <c r="M521" s="209"/>
      <c r="N521" s="210"/>
      <c r="O521" s="210"/>
      <c r="P521" s="211">
        <f>SUM(P522:P554)</f>
        <v>0</v>
      </c>
      <c r="Q521" s="210"/>
      <c r="R521" s="211">
        <f>SUM(R522:R554)</f>
        <v>0.68458233999999996</v>
      </c>
      <c r="S521" s="210"/>
      <c r="T521" s="212">
        <f>SUM(T522:T554)</f>
        <v>0.091895999999999992</v>
      </c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R521" s="213" t="s">
        <v>84</v>
      </c>
      <c r="AT521" s="214" t="s">
        <v>73</v>
      </c>
      <c r="AU521" s="214" t="s">
        <v>82</v>
      </c>
      <c r="AY521" s="213" t="s">
        <v>223</v>
      </c>
      <c r="BK521" s="215">
        <f>SUM(BK522:BK554)</f>
        <v>0</v>
      </c>
    </row>
    <row r="522" s="2" customFormat="1" ht="24.15" customHeight="1">
      <c r="A522" s="42"/>
      <c r="B522" s="43"/>
      <c r="C522" s="218" t="s">
        <v>778</v>
      </c>
      <c r="D522" s="218" t="s">
        <v>226</v>
      </c>
      <c r="E522" s="219" t="s">
        <v>779</v>
      </c>
      <c r="F522" s="220" t="s">
        <v>780</v>
      </c>
      <c r="G522" s="221" t="s">
        <v>229</v>
      </c>
      <c r="H522" s="222">
        <v>21.483000000000001</v>
      </c>
      <c r="I522" s="223"/>
      <c r="J522" s="224">
        <f>ROUND(I522*H522,2)</f>
        <v>0</v>
      </c>
      <c r="K522" s="220" t="s">
        <v>230</v>
      </c>
      <c r="L522" s="48"/>
      <c r="M522" s="225" t="s">
        <v>28</v>
      </c>
      <c r="N522" s="226" t="s">
        <v>45</v>
      </c>
      <c r="O522" s="88"/>
      <c r="P522" s="227">
        <f>O522*H522</f>
        <v>0</v>
      </c>
      <c r="Q522" s="227">
        <v>0.00020000000000000001</v>
      </c>
      <c r="R522" s="227">
        <f>Q522*H522</f>
        <v>0.0042966000000000002</v>
      </c>
      <c r="S522" s="227">
        <v>0</v>
      </c>
      <c r="T522" s="228">
        <f>S522*H522</f>
        <v>0</v>
      </c>
      <c r="U522" s="42"/>
      <c r="V522" s="42"/>
      <c r="W522" s="42"/>
      <c r="X522" s="42"/>
      <c r="Y522" s="42"/>
      <c r="Z522" s="42"/>
      <c r="AA522" s="42"/>
      <c r="AB522" s="42"/>
      <c r="AC522" s="42"/>
      <c r="AD522" s="42"/>
      <c r="AE522" s="42"/>
      <c r="AR522" s="229" t="s">
        <v>257</v>
      </c>
      <c r="AT522" s="229" t="s">
        <v>226</v>
      </c>
      <c r="AU522" s="229" t="s">
        <v>84</v>
      </c>
      <c r="AY522" s="21" t="s">
        <v>223</v>
      </c>
      <c r="BE522" s="230">
        <f>IF(N522="základní",J522,0)</f>
        <v>0</v>
      </c>
      <c r="BF522" s="230">
        <f>IF(N522="snížená",J522,0)</f>
        <v>0</v>
      </c>
      <c r="BG522" s="230">
        <f>IF(N522="zákl. přenesená",J522,0)</f>
        <v>0</v>
      </c>
      <c r="BH522" s="230">
        <f>IF(N522="sníž. přenesená",J522,0)</f>
        <v>0</v>
      </c>
      <c r="BI522" s="230">
        <f>IF(N522="nulová",J522,0)</f>
        <v>0</v>
      </c>
      <c r="BJ522" s="21" t="s">
        <v>82</v>
      </c>
      <c r="BK522" s="230">
        <f>ROUND(I522*H522,2)</f>
        <v>0</v>
      </c>
      <c r="BL522" s="21" t="s">
        <v>257</v>
      </c>
      <c r="BM522" s="229" t="s">
        <v>781</v>
      </c>
    </row>
    <row r="523" s="2" customFormat="1">
      <c r="A523" s="42"/>
      <c r="B523" s="43"/>
      <c r="C523" s="44"/>
      <c r="D523" s="231" t="s">
        <v>233</v>
      </c>
      <c r="E523" s="44"/>
      <c r="F523" s="232" t="s">
        <v>782</v>
      </c>
      <c r="G523" s="44"/>
      <c r="H523" s="44"/>
      <c r="I523" s="233"/>
      <c r="J523" s="44"/>
      <c r="K523" s="44"/>
      <c r="L523" s="48"/>
      <c r="M523" s="234"/>
      <c r="N523" s="235"/>
      <c r="O523" s="88"/>
      <c r="P523" s="88"/>
      <c r="Q523" s="88"/>
      <c r="R523" s="88"/>
      <c r="S523" s="88"/>
      <c r="T523" s="89"/>
      <c r="U523" s="42"/>
      <c r="V523" s="42"/>
      <c r="W523" s="42"/>
      <c r="X523" s="42"/>
      <c r="Y523" s="42"/>
      <c r="Z523" s="42"/>
      <c r="AA523" s="42"/>
      <c r="AB523" s="42"/>
      <c r="AC523" s="42"/>
      <c r="AD523" s="42"/>
      <c r="AE523" s="42"/>
      <c r="AT523" s="21" t="s">
        <v>233</v>
      </c>
      <c r="AU523" s="21" t="s">
        <v>84</v>
      </c>
    </row>
    <row r="524" s="13" customFormat="1">
      <c r="A524" s="13"/>
      <c r="B524" s="236"/>
      <c r="C524" s="237"/>
      <c r="D524" s="238" t="s">
        <v>235</v>
      </c>
      <c r="E524" s="239" t="s">
        <v>28</v>
      </c>
      <c r="F524" s="240" t="s">
        <v>242</v>
      </c>
      <c r="G524" s="237"/>
      <c r="H524" s="239" t="s">
        <v>28</v>
      </c>
      <c r="I524" s="241"/>
      <c r="J524" s="237"/>
      <c r="K524" s="237"/>
      <c r="L524" s="242"/>
      <c r="M524" s="243"/>
      <c r="N524" s="244"/>
      <c r="O524" s="244"/>
      <c r="P524" s="244"/>
      <c r="Q524" s="244"/>
      <c r="R524" s="244"/>
      <c r="S524" s="244"/>
      <c r="T524" s="245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6" t="s">
        <v>235</v>
      </c>
      <c r="AU524" s="246" t="s">
        <v>84</v>
      </c>
      <c r="AV524" s="13" t="s">
        <v>82</v>
      </c>
      <c r="AW524" s="13" t="s">
        <v>35</v>
      </c>
      <c r="AX524" s="13" t="s">
        <v>74</v>
      </c>
      <c r="AY524" s="246" t="s">
        <v>223</v>
      </c>
    </row>
    <row r="525" s="14" customFormat="1">
      <c r="A525" s="14"/>
      <c r="B525" s="247"/>
      <c r="C525" s="248"/>
      <c r="D525" s="238" t="s">
        <v>235</v>
      </c>
      <c r="E525" s="249" t="s">
        <v>28</v>
      </c>
      <c r="F525" s="250" t="s">
        <v>783</v>
      </c>
      <c r="G525" s="248"/>
      <c r="H525" s="251">
        <v>21.483000000000001</v>
      </c>
      <c r="I525" s="252"/>
      <c r="J525" s="248"/>
      <c r="K525" s="248"/>
      <c r="L525" s="253"/>
      <c r="M525" s="254"/>
      <c r="N525" s="255"/>
      <c r="O525" s="255"/>
      <c r="P525" s="255"/>
      <c r="Q525" s="255"/>
      <c r="R525" s="255"/>
      <c r="S525" s="255"/>
      <c r="T525" s="256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7" t="s">
        <v>235</v>
      </c>
      <c r="AU525" s="257" t="s">
        <v>84</v>
      </c>
      <c r="AV525" s="14" t="s">
        <v>84</v>
      </c>
      <c r="AW525" s="14" t="s">
        <v>35</v>
      </c>
      <c r="AX525" s="14" t="s">
        <v>74</v>
      </c>
      <c r="AY525" s="257" t="s">
        <v>223</v>
      </c>
    </row>
    <row r="526" s="15" customFormat="1">
      <c r="A526" s="15"/>
      <c r="B526" s="258"/>
      <c r="C526" s="259"/>
      <c r="D526" s="238" t="s">
        <v>235</v>
      </c>
      <c r="E526" s="260" t="s">
        <v>131</v>
      </c>
      <c r="F526" s="261" t="s">
        <v>248</v>
      </c>
      <c r="G526" s="259"/>
      <c r="H526" s="262">
        <v>21.483000000000001</v>
      </c>
      <c r="I526" s="263"/>
      <c r="J526" s="259"/>
      <c r="K526" s="259"/>
      <c r="L526" s="264"/>
      <c r="M526" s="265"/>
      <c r="N526" s="266"/>
      <c r="O526" s="266"/>
      <c r="P526" s="266"/>
      <c r="Q526" s="266"/>
      <c r="R526" s="266"/>
      <c r="S526" s="266"/>
      <c r="T526" s="267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68" t="s">
        <v>235</v>
      </c>
      <c r="AU526" s="268" t="s">
        <v>84</v>
      </c>
      <c r="AV526" s="15" t="s">
        <v>231</v>
      </c>
      <c r="AW526" s="15" t="s">
        <v>35</v>
      </c>
      <c r="AX526" s="15" t="s">
        <v>82</v>
      </c>
      <c r="AY526" s="268" t="s">
        <v>223</v>
      </c>
    </row>
    <row r="527" s="2" customFormat="1" ht="24.15" customHeight="1">
      <c r="A527" s="42"/>
      <c r="B527" s="43"/>
      <c r="C527" s="218" t="s">
        <v>784</v>
      </c>
      <c r="D527" s="218" t="s">
        <v>226</v>
      </c>
      <c r="E527" s="219" t="s">
        <v>785</v>
      </c>
      <c r="F527" s="220" t="s">
        <v>786</v>
      </c>
      <c r="G527" s="221" t="s">
        <v>240</v>
      </c>
      <c r="H527" s="222">
        <v>5.1150000000000002</v>
      </c>
      <c r="I527" s="223"/>
      <c r="J527" s="224">
        <f>ROUND(I527*H527,2)</f>
        <v>0</v>
      </c>
      <c r="K527" s="220" t="s">
        <v>230</v>
      </c>
      <c r="L527" s="48"/>
      <c r="M527" s="225" t="s">
        <v>28</v>
      </c>
      <c r="N527" s="226" t="s">
        <v>45</v>
      </c>
      <c r="O527" s="88"/>
      <c r="P527" s="227">
        <f>O527*H527</f>
        <v>0</v>
      </c>
      <c r="Q527" s="227">
        <v>0.00048000000000000001</v>
      </c>
      <c r="R527" s="227">
        <f>Q527*H527</f>
        <v>0.0024552000000000003</v>
      </c>
      <c r="S527" s="227">
        <v>0</v>
      </c>
      <c r="T527" s="228">
        <f>S527*H527</f>
        <v>0</v>
      </c>
      <c r="U527" s="42"/>
      <c r="V527" s="42"/>
      <c r="W527" s="42"/>
      <c r="X527" s="42"/>
      <c r="Y527" s="42"/>
      <c r="Z527" s="42"/>
      <c r="AA527" s="42"/>
      <c r="AB527" s="42"/>
      <c r="AC527" s="42"/>
      <c r="AD527" s="42"/>
      <c r="AE527" s="42"/>
      <c r="AR527" s="229" t="s">
        <v>257</v>
      </c>
      <c r="AT527" s="229" t="s">
        <v>226</v>
      </c>
      <c r="AU527" s="229" t="s">
        <v>84</v>
      </c>
      <c r="AY527" s="21" t="s">
        <v>223</v>
      </c>
      <c r="BE527" s="230">
        <f>IF(N527="základní",J527,0)</f>
        <v>0</v>
      </c>
      <c r="BF527" s="230">
        <f>IF(N527="snížená",J527,0)</f>
        <v>0</v>
      </c>
      <c r="BG527" s="230">
        <f>IF(N527="zákl. přenesená",J527,0)</f>
        <v>0</v>
      </c>
      <c r="BH527" s="230">
        <f>IF(N527="sníž. přenesená",J527,0)</f>
        <v>0</v>
      </c>
      <c r="BI527" s="230">
        <f>IF(N527="nulová",J527,0)</f>
        <v>0</v>
      </c>
      <c r="BJ527" s="21" t="s">
        <v>82</v>
      </c>
      <c r="BK527" s="230">
        <f>ROUND(I527*H527,2)</f>
        <v>0</v>
      </c>
      <c r="BL527" s="21" t="s">
        <v>257</v>
      </c>
      <c r="BM527" s="229" t="s">
        <v>787</v>
      </c>
    </row>
    <row r="528" s="2" customFormat="1">
      <c r="A528" s="42"/>
      <c r="B528" s="43"/>
      <c r="C528" s="44"/>
      <c r="D528" s="231" t="s">
        <v>233</v>
      </c>
      <c r="E528" s="44"/>
      <c r="F528" s="232" t="s">
        <v>788</v>
      </c>
      <c r="G528" s="44"/>
      <c r="H528" s="44"/>
      <c r="I528" s="233"/>
      <c r="J528" s="44"/>
      <c r="K528" s="44"/>
      <c r="L528" s="48"/>
      <c r="M528" s="234"/>
      <c r="N528" s="235"/>
      <c r="O528" s="88"/>
      <c r="P528" s="88"/>
      <c r="Q528" s="88"/>
      <c r="R528" s="88"/>
      <c r="S528" s="88"/>
      <c r="T528" s="89"/>
      <c r="U528" s="42"/>
      <c r="V528" s="42"/>
      <c r="W528" s="42"/>
      <c r="X528" s="42"/>
      <c r="Y528" s="42"/>
      <c r="Z528" s="42"/>
      <c r="AA528" s="42"/>
      <c r="AB528" s="42"/>
      <c r="AC528" s="42"/>
      <c r="AD528" s="42"/>
      <c r="AE528" s="42"/>
      <c r="AT528" s="21" t="s">
        <v>233</v>
      </c>
      <c r="AU528" s="21" t="s">
        <v>84</v>
      </c>
    </row>
    <row r="529" s="13" customFormat="1">
      <c r="A529" s="13"/>
      <c r="B529" s="236"/>
      <c r="C529" s="237"/>
      <c r="D529" s="238" t="s">
        <v>235</v>
      </c>
      <c r="E529" s="239" t="s">
        <v>28</v>
      </c>
      <c r="F529" s="240" t="s">
        <v>242</v>
      </c>
      <c r="G529" s="237"/>
      <c r="H529" s="239" t="s">
        <v>28</v>
      </c>
      <c r="I529" s="241"/>
      <c r="J529" s="237"/>
      <c r="K529" s="237"/>
      <c r="L529" s="242"/>
      <c r="M529" s="243"/>
      <c r="N529" s="244"/>
      <c r="O529" s="244"/>
      <c r="P529" s="244"/>
      <c r="Q529" s="244"/>
      <c r="R529" s="244"/>
      <c r="S529" s="244"/>
      <c r="T529" s="245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6" t="s">
        <v>235</v>
      </c>
      <c r="AU529" s="246" t="s">
        <v>84</v>
      </c>
      <c r="AV529" s="13" t="s">
        <v>82</v>
      </c>
      <c r="AW529" s="13" t="s">
        <v>35</v>
      </c>
      <c r="AX529" s="13" t="s">
        <v>74</v>
      </c>
      <c r="AY529" s="246" t="s">
        <v>223</v>
      </c>
    </row>
    <row r="530" s="14" customFormat="1">
      <c r="A530" s="14"/>
      <c r="B530" s="247"/>
      <c r="C530" s="248"/>
      <c r="D530" s="238" t="s">
        <v>235</v>
      </c>
      <c r="E530" s="249" t="s">
        <v>28</v>
      </c>
      <c r="F530" s="250" t="s">
        <v>789</v>
      </c>
      <c r="G530" s="248"/>
      <c r="H530" s="251">
        <v>5.1150000000000002</v>
      </c>
      <c r="I530" s="252"/>
      <c r="J530" s="248"/>
      <c r="K530" s="248"/>
      <c r="L530" s="253"/>
      <c r="M530" s="254"/>
      <c r="N530" s="255"/>
      <c r="O530" s="255"/>
      <c r="P530" s="255"/>
      <c r="Q530" s="255"/>
      <c r="R530" s="255"/>
      <c r="S530" s="255"/>
      <c r="T530" s="256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7" t="s">
        <v>235</v>
      </c>
      <c r="AU530" s="257" t="s">
        <v>84</v>
      </c>
      <c r="AV530" s="14" t="s">
        <v>84</v>
      </c>
      <c r="AW530" s="14" t="s">
        <v>35</v>
      </c>
      <c r="AX530" s="14" t="s">
        <v>82</v>
      </c>
      <c r="AY530" s="257" t="s">
        <v>223</v>
      </c>
    </row>
    <row r="531" s="2" customFormat="1" ht="24.15" customHeight="1">
      <c r="A531" s="42"/>
      <c r="B531" s="43"/>
      <c r="C531" s="218" t="s">
        <v>790</v>
      </c>
      <c r="D531" s="218" t="s">
        <v>226</v>
      </c>
      <c r="E531" s="219" t="s">
        <v>791</v>
      </c>
      <c r="F531" s="220" t="s">
        <v>792</v>
      </c>
      <c r="G531" s="221" t="s">
        <v>240</v>
      </c>
      <c r="H531" s="222">
        <v>4.2000000000000002</v>
      </c>
      <c r="I531" s="223"/>
      <c r="J531" s="224">
        <f>ROUND(I531*H531,2)</f>
        <v>0</v>
      </c>
      <c r="K531" s="220" t="s">
        <v>28</v>
      </c>
      <c r="L531" s="48"/>
      <c r="M531" s="225" t="s">
        <v>28</v>
      </c>
      <c r="N531" s="226" t="s">
        <v>45</v>
      </c>
      <c r="O531" s="88"/>
      <c r="P531" s="227">
        <f>O531*H531</f>
        <v>0</v>
      </c>
      <c r="Q531" s="227">
        <v>0.00048000000000000001</v>
      </c>
      <c r="R531" s="227">
        <f>Q531*H531</f>
        <v>0.002016</v>
      </c>
      <c r="S531" s="227">
        <v>0</v>
      </c>
      <c r="T531" s="228">
        <f>S531*H531</f>
        <v>0</v>
      </c>
      <c r="U531" s="42"/>
      <c r="V531" s="42"/>
      <c r="W531" s="42"/>
      <c r="X531" s="42"/>
      <c r="Y531" s="42"/>
      <c r="Z531" s="42"/>
      <c r="AA531" s="42"/>
      <c r="AB531" s="42"/>
      <c r="AC531" s="42"/>
      <c r="AD531" s="42"/>
      <c r="AE531" s="42"/>
      <c r="AR531" s="229" t="s">
        <v>257</v>
      </c>
      <c r="AT531" s="229" t="s">
        <v>226</v>
      </c>
      <c r="AU531" s="229" t="s">
        <v>84</v>
      </c>
      <c r="AY531" s="21" t="s">
        <v>223</v>
      </c>
      <c r="BE531" s="230">
        <f>IF(N531="základní",J531,0)</f>
        <v>0</v>
      </c>
      <c r="BF531" s="230">
        <f>IF(N531="snížená",J531,0)</f>
        <v>0</v>
      </c>
      <c r="BG531" s="230">
        <f>IF(N531="zákl. přenesená",J531,0)</f>
        <v>0</v>
      </c>
      <c r="BH531" s="230">
        <f>IF(N531="sníž. přenesená",J531,0)</f>
        <v>0</v>
      </c>
      <c r="BI531" s="230">
        <f>IF(N531="nulová",J531,0)</f>
        <v>0</v>
      </c>
      <c r="BJ531" s="21" t="s">
        <v>82</v>
      </c>
      <c r="BK531" s="230">
        <f>ROUND(I531*H531,2)</f>
        <v>0</v>
      </c>
      <c r="BL531" s="21" t="s">
        <v>257</v>
      </c>
      <c r="BM531" s="229" t="s">
        <v>793</v>
      </c>
    </row>
    <row r="532" s="13" customFormat="1">
      <c r="A532" s="13"/>
      <c r="B532" s="236"/>
      <c r="C532" s="237"/>
      <c r="D532" s="238" t="s">
        <v>235</v>
      </c>
      <c r="E532" s="239" t="s">
        <v>28</v>
      </c>
      <c r="F532" s="240" t="s">
        <v>242</v>
      </c>
      <c r="G532" s="237"/>
      <c r="H532" s="239" t="s">
        <v>28</v>
      </c>
      <c r="I532" s="241"/>
      <c r="J532" s="237"/>
      <c r="K532" s="237"/>
      <c r="L532" s="242"/>
      <c r="M532" s="243"/>
      <c r="N532" s="244"/>
      <c r="O532" s="244"/>
      <c r="P532" s="244"/>
      <c r="Q532" s="244"/>
      <c r="R532" s="244"/>
      <c r="S532" s="244"/>
      <c r="T532" s="245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6" t="s">
        <v>235</v>
      </c>
      <c r="AU532" s="246" t="s">
        <v>84</v>
      </c>
      <c r="AV532" s="13" t="s">
        <v>82</v>
      </c>
      <c r="AW532" s="13" t="s">
        <v>35</v>
      </c>
      <c r="AX532" s="13" t="s">
        <v>74</v>
      </c>
      <c r="AY532" s="246" t="s">
        <v>223</v>
      </c>
    </row>
    <row r="533" s="14" customFormat="1">
      <c r="A533" s="14"/>
      <c r="B533" s="247"/>
      <c r="C533" s="248"/>
      <c r="D533" s="238" t="s">
        <v>235</v>
      </c>
      <c r="E533" s="249" t="s">
        <v>28</v>
      </c>
      <c r="F533" s="250" t="s">
        <v>794</v>
      </c>
      <c r="G533" s="248"/>
      <c r="H533" s="251">
        <v>4.2000000000000002</v>
      </c>
      <c r="I533" s="252"/>
      <c r="J533" s="248"/>
      <c r="K533" s="248"/>
      <c r="L533" s="253"/>
      <c r="M533" s="254"/>
      <c r="N533" s="255"/>
      <c r="O533" s="255"/>
      <c r="P533" s="255"/>
      <c r="Q533" s="255"/>
      <c r="R533" s="255"/>
      <c r="S533" s="255"/>
      <c r="T533" s="256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7" t="s">
        <v>235</v>
      </c>
      <c r="AU533" s="257" t="s">
        <v>84</v>
      </c>
      <c r="AV533" s="14" t="s">
        <v>84</v>
      </c>
      <c r="AW533" s="14" t="s">
        <v>35</v>
      </c>
      <c r="AX533" s="14" t="s">
        <v>82</v>
      </c>
      <c r="AY533" s="257" t="s">
        <v>223</v>
      </c>
    </row>
    <row r="534" s="2" customFormat="1" ht="16.5" customHeight="1">
      <c r="A534" s="42"/>
      <c r="B534" s="43"/>
      <c r="C534" s="218" t="s">
        <v>795</v>
      </c>
      <c r="D534" s="218" t="s">
        <v>226</v>
      </c>
      <c r="E534" s="219" t="s">
        <v>796</v>
      </c>
      <c r="F534" s="220" t="s">
        <v>797</v>
      </c>
      <c r="G534" s="221" t="s">
        <v>229</v>
      </c>
      <c r="H534" s="222">
        <v>21.399000000000001</v>
      </c>
      <c r="I534" s="223"/>
      <c r="J534" s="224">
        <f>ROUND(I534*H534,2)</f>
        <v>0</v>
      </c>
      <c r="K534" s="220" t="s">
        <v>28</v>
      </c>
      <c r="L534" s="48"/>
      <c r="M534" s="225" t="s">
        <v>28</v>
      </c>
      <c r="N534" s="226" t="s">
        <v>45</v>
      </c>
      <c r="O534" s="88"/>
      <c r="P534" s="227">
        <f>O534*H534</f>
        <v>0</v>
      </c>
      <c r="Q534" s="227">
        <v>0.00085999999999999998</v>
      </c>
      <c r="R534" s="227">
        <f>Q534*H534</f>
        <v>0.018403140000000002</v>
      </c>
      <c r="S534" s="227">
        <v>0</v>
      </c>
      <c r="T534" s="228">
        <f>S534*H534</f>
        <v>0</v>
      </c>
      <c r="U534" s="42"/>
      <c r="V534" s="42"/>
      <c r="W534" s="42"/>
      <c r="X534" s="42"/>
      <c r="Y534" s="42"/>
      <c r="Z534" s="42"/>
      <c r="AA534" s="42"/>
      <c r="AB534" s="42"/>
      <c r="AC534" s="42"/>
      <c r="AD534" s="42"/>
      <c r="AE534" s="42"/>
      <c r="AR534" s="229" t="s">
        <v>257</v>
      </c>
      <c r="AT534" s="229" t="s">
        <v>226</v>
      </c>
      <c r="AU534" s="229" t="s">
        <v>84</v>
      </c>
      <c r="AY534" s="21" t="s">
        <v>223</v>
      </c>
      <c r="BE534" s="230">
        <f>IF(N534="základní",J534,0)</f>
        <v>0</v>
      </c>
      <c r="BF534" s="230">
        <f>IF(N534="snížená",J534,0)</f>
        <v>0</v>
      </c>
      <c r="BG534" s="230">
        <f>IF(N534="zákl. přenesená",J534,0)</f>
        <v>0</v>
      </c>
      <c r="BH534" s="230">
        <f>IF(N534="sníž. přenesená",J534,0)</f>
        <v>0</v>
      </c>
      <c r="BI534" s="230">
        <f>IF(N534="nulová",J534,0)</f>
        <v>0</v>
      </c>
      <c r="BJ534" s="21" t="s">
        <v>82</v>
      </c>
      <c r="BK534" s="230">
        <f>ROUND(I534*H534,2)</f>
        <v>0</v>
      </c>
      <c r="BL534" s="21" t="s">
        <v>257</v>
      </c>
      <c r="BM534" s="229" t="s">
        <v>798</v>
      </c>
    </row>
    <row r="535" s="13" customFormat="1">
      <c r="A535" s="13"/>
      <c r="B535" s="236"/>
      <c r="C535" s="237"/>
      <c r="D535" s="238" t="s">
        <v>235</v>
      </c>
      <c r="E535" s="239" t="s">
        <v>28</v>
      </c>
      <c r="F535" s="240" t="s">
        <v>242</v>
      </c>
      <c r="G535" s="237"/>
      <c r="H535" s="239" t="s">
        <v>28</v>
      </c>
      <c r="I535" s="241"/>
      <c r="J535" s="237"/>
      <c r="K535" s="237"/>
      <c r="L535" s="242"/>
      <c r="M535" s="243"/>
      <c r="N535" s="244"/>
      <c r="O535" s="244"/>
      <c r="P535" s="244"/>
      <c r="Q535" s="244"/>
      <c r="R535" s="244"/>
      <c r="S535" s="244"/>
      <c r="T535" s="245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6" t="s">
        <v>235</v>
      </c>
      <c r="AU535" s="246" t="s">
        <v>84</v>
      </c>
      <c r="AV535" s="13" t="s">
        <v>82</v>
      </c>
      <c r="AW535" s="13" t="s">
        <v>35</v>
      </c>
      <c r="AX535" s="13" t="s">
        <v>74</v>
      </c>
      <c r="AY535" s="246" t="s">
        <v>223</v>
      </c>
    </row>
    <row r="536" s="14" customFormat="1">
      <c r="A536" s="14"/>
      <c r="B536" s="247"/>
      <c r="C536" s="248"/>
      <c r="D536" s="238" t="s">
        <v>235</v>
      </c>
      <c r="E536" s="249" t="s">
        <v>28</v>
      </c>
      <c r="F536" s="250" t="s">
        <v>799</v>
      </c>
      <c r="G536" s="248"/>
      <c r="H536" s="251">
        <v>21.399000000000001</v>
      </c>
      <c r="I536" s="252"/>
      <c r="J536" s="248"/>
      <c r="K536" s="248"/>
      <c r="L536" s="253"/>
      <c r="M536" s="254"/>
      <c r="N536" s="255"/>
      <c r="O536" s="255"/>
      <c r="P536" s="255"/>
      <c r="Q536" s="255"/>
      <c r="R536" s="255"/>
      <c r="S536" s="255"/>
      <c r="T536" s="256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7" t="s">
        <v>235</v>
      </c>
      <c r="AU536" s="257" t="s">
        <v>84</v>
      </c>
      <c r="AV536" s="14" t="s">
        <v>84</v>
      </c>
      <c r="AW536" s="14" t="s">
        <v>35</v>
      </c>
      <c r="AX536" s="14" t="s">
        <v>74</v>
      </c>
      <c r="AY536" s="257" t="s">
        <v>223</v>
      </c>
    </row>
    <row r="537" s="15" customFormat="1">
      <c r="A537" s="15"/>
      <c r="B537" s="258"/>
      <c r="C537" s="259"/>
      <c r="D537" s="238" t="s">
        <v>235</v>
      </c>
      <c r="E537" s="260" t="s">
        <v>129</v>
      </c>
      <c r="F537" s="261" t="s">
        <v>248</v>
      </c>
      <c r="G537" s="259"/>
      <c r="H537" s="262">
        <v>21.399000000000001</v>
      </c>
      <c r="I537" s="263"/>
      <c r="J537" s="259"/>
      <c r="K537" s="259"/>
      <c r="L537" s="264"/>
      <c r="M537" s="265"/>
      <c r="N537" s="266"/>
      <c r="O537" s="266"/>
      <c r="P537" s="266"/>
      <c r="Q537" s="266"/>
      <c r="R537" s="266"/>
      <c r="S537" s="266"/>
      <c r="T537" s="267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68" t="s">
        <v>235</v>
      </c>
      <c r="AU537" s="268" t="s">
        <v>84</v>
      </c>
      <c r="AV537" s="15" t="s">
        <v>231</v>
      </c>
      <c r="AW537" s="15" t="s">
        <v>35</v>
      </c>
      <c r="AX537" s="15" t="s">
        <v>82</v>
      </c>
      <c r="AY537" s="268" t="s">
        <v>223</v>
      </c>
    </row>
    <row r="538" s="2" customFormat="1" ht="16.5" customHeight="1">
      <c r="A538" s="42"/>
      <c r="B538" s="43"/>
      <c r="C538" s="269" t="s">
        <v>800</v>
      </c>
      <c r="D538" s="269" t="s">
        <v>375</v>
      </c>
      <c r="E538" s="270" t="s">
        <v>801</v>
      </c>
      <c r="F538" s="271" t="s">
        <v>802</v>
      </c>
      <c r="G538" s="272" t="s">
        <v>229</v>
      </c>
      <c r="H538" s="273">
        <v>23.539000000000001</v>
      </c>
      <c r="I538" s="274"/>
      <c r="J538" s="275">
        <f>ROUND(I538*H538,2)</f>
        <v>0</v>
      </c>
      <c r="K538" s="271" t="s">
        <v>230</v>
      </c>
      <c r="L538" s="276"/>
      <c r="M538" s="277" t="s">
        <v>28</v>
      </c>
      <c r="N538" s="278" t="s">
        <v>45</v>
      </c>
      <c r="O538" s="88"/>
      <c r="P538" s="227">
        <f>O538*H538</f>
        <v>0</v>
      </c>
      <c r="Q538" s="227">
        <v>0.0089999999999999993</v>
      </c>
      <c r="R538" s="227">
        <f>Q538*H538</f>
        <v>0.21185099999999998</v>
      </c>
      <c r="S538" s="227">
        <v>0</v>
      </c>
      <c r="T538" s="228">
        <f>S538*H538</f>
        <v>0</v>
      </c>
      <c r="U538" s="42"/>
      <c r="V538" s="42"/>
      <c r="W538" s="42"/>
      <c r="X538" s="42"/>
      <c r="Y538" s="42"/>
      <c r="Z538" s="42"/>
      <c r="AA538" s="42"/>
      <c r="AB538" s="42"/>
      <c r="AC538" s="42"/>
      <c r="AD538" s="42"/>
      <c r="AE538" s="42"/>
      <c r="AR538" s="229" t="s">
        <v>420</v>
      </c>
      <c r="AT538" s="229" t="s">
        <v>375</v>
      </c>
      <c r="AU538" s="229" t="s">
        <v>84</v>
      </c>
      <c r="AY538" s="21" t="s">
        <v>223</v>
      </c>
      <c r="BE538" s="230">
        <f>IF(N538="základní",J538,0)</f>
        <v>0</v>
      </c>
      <c r="BF538" s="230">
        <f>IF(N538="snížená",J538,0)</f>
        <v>0</v>
      </c>
      <c r="BG538" s="230">
        <f>IF(N538="zákl. přenesená",J538,0)</f>
        <v>0</v>
      </c>
      <c r="BH538" s="230">
        <f>IF(N538="sníž. přenesená",J538,0)</f>
        <v>0</v>
      </c>
      <c r="BI538" s="230">
        <f>IF(N538="nulová",J538,0)</f>
        <v>0</v>
      </c>
      <c r="BJ538" s="21" t="s">
        <v>82</v>
      </c>
      <c r="BK538" s="230">
        <f>ROUND(I538*H538,2)</f>
        <v>0</v>
      </c>
      <c r="BL538" s="21" t="s">
        <v>257</v>
      </c>
      <c r="BM538" s="229" t="s">
        <v>803</v>
      </c>
    </row>
    <row r="539" s="14" customFormat="1">
      <c r="A539" s="14"/>
      <c r="B539" s="247"/>
      <c r="C539" s="248"/>
      <c r="D539" s="238" t="s">
        <v>235</v>
      </c>
      <c r="E539" s="249" t="s">
        <v>28</v>
      </c>
      <c r="F539" s="250" t="s">
        <v>804</v>
      </c>
      <c r="G539" s="248"/>
      <c r="H539" s="251">
        <v>23.539000000000001</v>
      </c>
      <c r="I539" s="252"/>
      <c r="J539" s="248"/>
      <c r="K539" s="248"/>
      <c r="L539" s="253"/>
      <c r="M539" s="254"/>
      <c r="N539" s="255"/>
      <c r="O539" s="255"/>
      <c r="P539" s="255"/>
      <c r="Q539" s="255"/>
      <c r="R539" s="255"/>
      <c r="S539" s="255"/>
      <c r="T539" s="256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7" t="s">
        <v>235</v>
      </c>
      <c r="AU539" s="257" t="s">
        <v>84</v>
      </c>
      <c r="AV539" s="14" t="s">
        <v>84</v>
      </c>
      <c r="AW539" s="14" t="s">
        <v>35</v>
      </c>
      <c r="AX539" s="14" t="s">
        <v>82</v>
      </c>
      <c r="AY539" s="257" t="s">
        <v>223</v>
      </c>
    </row>
    <row r="540" s="2" customFormat="1" ht="16.5" customHeight="1">
      <c r="A540" s="42"/>
      <c r="B540" s="43"/>
      <c r="C540" s="218" t="s">
        <v>805</v>
      </c>
      <c r="D540" s="218" t="s">
        <v>226</v>
      </c>
      <c r="E540" s="219" t="s">
        <v>806</v>
      </c>
      <c r="F540" s="220" t="s">
        <v>807</v>
      </c>
      <c r="G540" s="221" t="s">
        <v>229</v>
      </c>
      <c r="H540" s="222">
        <v>42.881999999999998</v>
      </c>
      <c r="I540" s="223"/>
      <c r="J540" s="224">
        <f>ROUND(I540*H540,2)</f>
        <v>0</v>
      </c>
      <c r="K540" s="220" t="s">
        <v>28</v>
      </c>
      <c r="L540" s="48"/>
      <c r="M540" s="225" t="s">
        <v>28</v>
      </c>
      <c r="N540" s="226" t="s">
        <v>45</v>
      </c>
      <c r="O540" s="88"/>
      <c r="P540" s="227">
        <f>O540*H540</f>
        <v>0</v>
      </c>
      <c r="Q540" s="227">
        <v>0.0014</v>
      </c>
      <c r="R540" s="227">
        <f>Q540*H540</f>
        <v>0.060034799999999999</v>
      </c>
      <c r="S540" s="227">
        <v>0</v>
      </c>
      <c r="T540" s="228">
        <f>S540*H540</f>
        <v>0</v>
      </c>
      <c r="U540" s="42"/>
      <c r="V540" s="42"/>
      <c r="W540" s="42"/>
      <c r="X540" s="42"/>
      <c r="Y540" s="42"/>
      <c r="Z540" s="42"/>
      <c r="AA540" s="42"/>
      <c r="AB540" s="42"/>
      <c r="AC540" s="42"/>
      <c r="AD540" s="42"/>
      <c r="AE540" s="42"/>
      <c r="AR540" s="229" t="s">
        <v>257</v>
      </c>
      <c r="AT540" s="229" t="s">
        <v>226</v>
      </c>
      <c r="AU540" s="229" t="s">
        <v>84</v>
      </c>
      <c r="AY540" s="21" t="s">
        <v>223</v>
      </c>
      <c r="BE540" s="230">
        <f>IF(N540="základní",J540,0)</f>
        <v>0</v>
      </c>
      <c r="BF540" s="230">
        <f>IF(N540="snížená",J540,0)</f>
        <v>0</v>
      </c>
      <c r="BG540" s="230">
        <f>IF(N540="zákl. přenesená",J540,0)</f>
        <v>0</v>
      </c>
      <c r="BH540" s="230">
        <f>IF(N540="sníž. přenesená",J540,0)</f>
        <v>0</v>
      </c>
      <c r="BI540" s="230">
        <f>IF(N540="nulová",J540,0)</f>
        <v>0</v>
      </c>
      <c r="BJ540" s="21" t="s">
        <v>82</v>
      </c>
      <c r="BK540" s="230">
        <f>ROUND(I540*H540,2)</f>
        <v>0</v>
      </c>
      <c r="BL540" s="21" t="s">
        <v>257</v>
      </c>
      <c r="BM540" s="229" t="s">
        <v>808</v>
      </c>
    </row>
    <row r="541" s="14" customFormat="1">
      <c r="A541" s="14"/>
      <c r="B541" s="247"/>
      <c r="C541" s="248"/>
      <c r="D541" s="238" t="s">
        <v>235</v>
      </c>
      <c r="E541" s="249" t="s">
        <v>28</v>
      </c>
      <c r="F541" s="250" t="s">
        <v>809</v>
      </c>
      <c r="G541" s="248"/>
      <c r="H541" s="251">
        <v>42.881999999999998</v>
      </c>
      <c r="I541" s="252"/>
      <c r="J541" s="248"/>
      <c r="K541" s="248"/>
      <c r="L541" s="253"/>
      <c r="M541" s="254"/>
      <c r="N541" s="255"/>
      <c r="O541" s="255"/>
      <c r="P541" s="255"/>
      <c r="Q541" s="255"/>
      <c r="R541" s="255"/>
      <c r="S541" s="255"/>
      <c r="T541" s="256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7" t="s">
        <v>235</v>
      </c>
      <c r="AU541" s="257" t="s">
        <v>84</v>
      </c>
      <c r="AV541" s="14" t="s">
        <v>84</v>
      </c>
      <c r="AW541" s="14" t="s">
        <v>35</v>
      </c>
      <c r="AX541" s="14" t="s">
        <v>82</v>
      </c>
      <c r="AY541" s="257" t="s">
        <v>223</v>
      </c>
    </row>
    <row r="542" s="2" customFormat="1" ht="24.15" customHeight="1">
      <c r="A542" s="42"/>
      <c r="B542" s="43"/>
      <c r="C542" s="218" t="s">
        <v>460</v>
      </c>
      <c r="D542" s="218" t="s">
        <v>226</v>
      </c>
      <c r="E542" s="219" t="s">
        <v>810</v>
      </c>
      <c r="F542" s="220" t="s">
        <v>811</v>
      </c>
      <c r="G542" s="221" t="s">
        <v>229</v>
      </c>
      <c r="H542" s="222">
        <v>43.759999999999998</v>
      </c>
      <c r="I542" s="223"/>
      <c r="J542" s="224">
        <f>ROUND(I542*H542,2)</f>
        <v>0</v>
      </c>
      <c r="K542" s="220" t="s">
        <v>230</v>
      </c>
      <c r="L542" s="48"/>
      <c r="M542" s="225" t="s">
        <v>28</v>
      </c>
      <c r="N542" s="226" t="s">
        <v>45</v>
      </c>
      <c r="O542" s="88"/>
      <c r="P542" s="227">
        <f>O542*H542</f>
        <v>0</v>
      </c>
      <c r="Q542" s="227">
        <v>0.0070499999999999998</v>
      </c>
      <c r="R542" s="227">
        <f>Q542*H542</f>
        <v>0.308508</v>
      </c>
      <c r="S542" s="227">
        <v>0</v>
      </c>
      <c r="T542" s="228">
        <f>S542*H542</f>
        <v>0</v>
      </c>
      <c r="U542" s="42"/>
      <c r="V542" s="42"/>
      <c r="W542" s="42"/>
      <c r="X542" s="42"/>
      <c r="Y542" s="42"/>
      <c r="Z542" s="42"/>
      <c r="AA542" s="42"/>
      <c r="AB542" s="42"/>
      <c r="AC542" s="42"/>
      <c r="AD542" s="42"/>
      <c r="AE542" s="42"/>
      <c r="AR542" s="229" t="s">
        <v>257</v>
      </c>
      <c r="AT542" s="229" t="s">
        <v>226</v>
      </c>
      <c r="AU542" s="229" t="s">
        <v>84</v>
      </c>
      <c r="AY542" s="21" t="s">
        <v>223</v>
      </c>
      <c r="BE542" s="230">
        <f>IF(N542="základní",J542,0)</f>
        <v>0</v>
      </c>
      <c r="BF542" s="230">
        <f>IF(N542="snížená",J542,0)</f>
        <v>0</v>
      </c>
      <c r="BG542" s="230">
        <f>IF(N542="zákl. přenesená",J542,0)</f>
        <v>0</v>
      </c>
      <c r="BH542" s="230">
        <f>IF(N542="sníž. přenesená",J542,0)</f>
        <v>0</v>
      </c>
      <c r="BI542" s="230">
        <f>IF(N542="nulová",J542,0)</f>
        <v>0</v>
      </c>
      <c r="BJ542" s="21" t="s">
        <v>82</v>
      </c>
      <c r="BK542" s="230">
        <f>ROUND(I542*H542,2)</f>
        <v>0</v>
      </c>
      <c r="BL542" s="21" t="s">
        <v>257</v>
      </c>
      <c r="BM542" s="229" t="s">
        <v>812</v>
      </c>
    </row>
    <row r="543" s="2" customFormat="1">
      <c r="A543" s="42"/>
      <c r="B543" s="43"/>
      <c r="C543" s="44"/>
      <c r="D543" s="231" t="s">
        <v>233</v>
      </c>
      <c r="E543" s="44"/>
      <c r="F543" s="232" t="s">
        <v>813</v>
      </c>
      <c r="G543" s="44"/>
      <c r="H543" s="44"/>
      <c r="I543" s="233"/>
      <c r="J543" s="44"/>
      <c r="K543" s="44"/>
      <c r="L543" s="48"/>
      <c r="M543" s="234"/>
      <c r="N543" s="235"/>
      <c r="O543" s="88"/>
      <c r="P543" s="88"/>
      <c r="Q543" s="88"/>
      <c r="R543" s="88"/>
      <c r="S543" s="88"/>
      <c r="T543" s="89"/>
      <c r="U543" s="42"/>
      <c r="V543" s="42"/>
      <c r="W543" s="42"/>
      <c r="X543" s="42"/>
      <c r="Y543" s="42"/>
      <c r="Z543" s="42"/>
      <c r="AA543" s="42"/>
      <c r="AB543" s="42"/>
      <c r="AC543" s="42"/>
      <c r="AD543" s="42"/>
      <c r="AE543" s="42"/>
      <c r="AT543" s="21" t="s">
        <v>233</v>
      </c>
      <c r="AU543" s="21" t="s">
        <v>84</v>
      </c>
    </row>
    <row r="544" s="13" customFormat="1">
      <c r="A544" s="13"/>
      <c r="B544" s="236"/>
      <c r="C544" s="237"/>
      <c r="D544" s="238" t="s">
        <v>235</v>
      </c>
      <c r="E544" s="239" t="s">
        <v>28</v>
      </c>
      <c r="F544" s="240" t="s">
        <v>242</v>
      </c>
      <c r="G544" s="237"/>
      <c r="H544" s="239" t="s">
        <v>28</v>
      </c>
      <c r="I544" s="241"/>
      <c r="J544" s="237"/>
      <c r="K544" s="237"/>
      <c r="L544" s="242"/>
      <c r="M544" s="243"/>
      <c r="N544" s="244"/>
      <c r="O544" s="244"/>
      <c r="P544" s="244"/>
      <c r="Q544" s="244"/>
      <c r="R544" s="244"/>
      <c r="S544" s="244"/>
      <c r="T544" s="245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6" t="s">
        <v>235</v>
      </c>
      <c r="AU544" s="246" t="s">
        <v>84</v>
      </c>
      <c r="AV544" s="13" t="s">
        <v>82</v>
      </c>
      <c r="AW544" s="13" t="s">
        <v>35</v>
      </c>
      <c r="AX544" s="13" t="s">
        <v>74</v>
      </c>
      <c r="AY544" s="246" t="s">
        <v>223</v>
      </c>
    </row>
    <row r="545" s="14" customFormat="1">
      <c r="A545" s="14"/>
      <c r="B545" s="247"/>
      <c r="C545" s="248"/>
      <c r="D545" s="238" t="s">
        <v>235</v>
      </c>
      <c r="E545" s="249" t="s">
        <v>28</v>
      </c>
      <c r="F545" s="250" t="s">
        <v>814</v>
      </c>
      <c r="G545" s="248"/>
      <c r="H545" s="251">
        <v>43.759999999999998</v>
      </c>
      <c r="I545" s="252"/>
      <c r="J545" s="248"/>
      <c r="K545" s="248"/>
      <c r="L545" s="253"/>
      <c r="M545" s="254"/>
      <c r="N545" s="255"/>
      <c r="O545" s="255"/>
      <c r="P545" s="255"/>
      <c r="Q545" s="255"/>
      <c r="R545" s="255"/>
      <c r="S545" s="255"/>
      <c r="T545" s="256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7" t="s">
        <v>235</v>
      </c>
      <c r="AU545" s="257" t="s">
        <v>84</v>
      </c>
      <c r="AV545" s="14" t="s">
        <v>84</v>
      </c>
      <c r="AW545" s="14" t="s">
        <v>35</v>
      </c>
      <c r="AX545" s="14" t="s">
        <v>82</v>
      </c>
      <c r="AY545" s="257" t="s">
        <v>223</v>
      </c>
    </row>
    <row r="546" s="2" customFormat="1" ht="24.15" customHeight="1">
      <c r="A546" s="42"/>
      <c r="B546" s="43"/>
      <c r="C546" s="269" t="s">
        <v>474</v>
      </c>
      <c r="D546" s="269" t="s">
        <v>375</v>
      </c>
      <c r="E546" s="270" t="s">
        <v>815</v>
      </c>
      <c r="F546" s="271" t="s">
        <v>816</v>
      </c>
      <c r="G546" s="272" t="s">
        <v>229</v>
      </c>
      <c r="H546" s="273">
        <v>48.136000000000003</v>
      </c>
      <c r="I546" s="274"/>
      <c r="J546" s="275">
        <f>ROUND(I546*H546,2)</f>
        <v>0</v>
      </c>
      <c r="K546" s="271" t="s">
        <v>28</v>
      </c>
      <c r="L546" s="276"/>
      <c r="M546" s="277" t="s">
        <v>28</v>
      </c>
      <c r="N546" s="278" t="s">
        <v>45</v>
      </c>
      <c r="O546" s="88"/>
      <c r="P546" s="227">
        <f>O546*H546</f>
        <v>0</v>
      </c>
      <c r="Q546" s="227">
        <v>0.0016000000000000001</v>
      </c>
      <c r="R546" s="227">
        <f>Q546*H546</f>
        <v>0.077017600000000006</v>
      </c>
      <c r="S546" s="227">
        <v>0</v>
      </c>
      <c r="T546" s="228">
        <f>S546*H546</f>
        <v>0</v>
      </c>
      <c r="U546" s="42"/>
      <c r="V546" s="42"/>
      <c r="W546" s="42"/>
      <c r="X546" s="42"/>
      <c r="Y546" s="42"/>
      <c r="Z546" s="42"/>
      <c r="AA546" s="42"/>
      <c r="AB546" s="42"/>
      <c r="AC546" s="42"/>
      <c r="AD546" s="42"/>
      <c r="AE546" s="42"/>
      <c r="AR546" s="229" t="s">
        <v>420</v>
      </c>
      <c r="AT546" s="229" t="s">
        <v>375</v>
      </c>
      <c r="AU546" s="229" t="s">
        <v>84</v>
      </c>
      <c r="AY546" s="21" t="s">
        <v>223</v>
      </c>
      <c r="BE546" s="230">
        <f>IF(N546="základní",J546,0)</f>
        <v>0</v>
      </c>
      <c r="BF546" s="230">
        <f>IF(N546="snížená",J546,0)</f>
        <v>0</v>
      </c>
      <c r="BG546" s="230">
        <f>IF(N546="zákl. přenesená",J546,0)</f>
        <v>0</v>
      </c>
      <c r="BH546" s="230">
        <f>IF(N546="sníž. přenesená",J546,0)</f>
        <v>0</v>
      </c>
      <c r="BI546" s="230">
        <f>IF(N546="nulová",J546,0)</f>
        <v>0</v>
      </c>
      <c r="BJ546" s="21" t="s">
        <v>82</v>
      </c>
      <c r="BK546" s="230">
        <f>ROUND(I546*H546,2)</f>
        <v>0</v>
      </c>
      <c r="BL546" s="21" t="s">
        <v>257</v>
      </c>
      <c r="BM546" s="229" t="s">
        <v>817</v>
      </c>
    </row>
    <row r="547" s="13" customFormat="1">
      <c r="A547" s="13"/>
      <c r="B547" s="236"/>
      <c r="C547" s="237"/>
      <c r="D547" s="238" t="s">
        <v>235</v>
      </c>
      <c r="E547" s="239" t="s">
        <v>28</v>
      </c>
      <c r="F547" s="240" t="s">
        <v>242</v>
      </c>
      <c r="G547" s="237"/>
      <c r="H547" s="239" t="s">
        <v>28</v>
      </c>
      <c r="I547" s="241"/>
      <c r="J547" s="237"/>
      <c r="K547" s="237"/>
      <c r="L547" s="242"/>
      <c r="M547" s="243"/>
      <c r="N547" s="244"/>
      <c r="O547" s="244"/>
      <c r="P547" s="244"/>
      <c r="Q547" s="244"/>
      <c r="R547" s="244"/>
      <c r="S547" s="244"/>
      <c r="T547" s="245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6" t="s">
        <v>235</v>
      </c>
      <c r="AU547" s="246" t="s">
        <v>84</v>
      </c>
      <c r="AV547" s="13" t="s">
        <v>82</v>
      </c>
      <c r="AW547" s="13" t="s">
        <v>35</v>
      </c>
      <c r="AX547" s="13" t="s">
        <v>74</v>
      </c>
      <c r="AY547" s="246" t="s">
        <v>223</v>
      </c>
    </row>
    <row r="548" s="14" customFormat="1">
      <c r="A548" s="14"/>
      <c r="B548" s="247"/>
      <c r="C548" s="248"/>
      <c r="D548" s="238" t="s">
        <v>235</v>
      </c>
      <c r="E548" s="249" t="s">
        <v>28</v>
      </c>
      <c r="F548" s="250" t="s">
        <v>818</v>
      </c>
      <c r="G548" s="248"/>
      <c r="H548" s="251">
        <v>48.136000000000003</v>
      </c>
      <c r="I548" s="252"/>
      <c r="J548" s="248"/>
      <c r="K548" s="248"/>
      <c r="L548" s="253"/>
      <c r="M548" s="254"/>
      <c r="N548" s="255"/>
      <c r="O548" s="255"/>
      <c r="P548" s="255"/>
      <c r="Q548" s="255"/>
      <c r="R548" s="255"/>
      <c r="S548" s="255"/>
      <c r="T548" s="256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7" t="s">
        <v>235</v>
      </c>
      <c r="AU548" s="257" t="s">
        <v>84</v>
      </c>
      <c r="AV548" s="14" t="s">
        <v>84</v>
      </c>
      <c r="AW548" s="14" t="s">
        <v>35</v>
      </c>
      <c r="AX548" s="14" t="s">
        <v>82</v>
      </c>
      <c r="AY548" s="257" t="s">
        <v>223</v>
      </c>
    </row>
    <row r="549" s="2" customFormat="1" ht="16.5" customHeight="1">
      <c r="A549" s="42"/>
      <c r="B549" s="43"/>
      <c r="C549" s="218" t="s">
        <v>507</v>
      </c>
      <c r="D549" s="218" t="s">
        <v>226</v>
      </c>
      <c r="E549" s="219" t="s">
        <v>819</v>
      </c>
      <c r="F549" s="220" t="s">
        <v>820</v>
      </c>
      <c r="G549" s="221" t="s">
        <v>229</v>
      </c>
      <c r="H549" s="222">
        <v>43.759999999999998</v>
      </c>
      <c r="I549" s="223"/>
      <c r="J549" s="224">
        <f>ROUND(I549*H549,2)</f>
        <v>0</v>
      </c>
      <c r="K549" s="220" t="s">
        <v>230</v>
      </c>
      <c r="L549" s="48"/>
      <c r="M549" s="225" t="s">
        <v>28</v>
      </c>
      <c r="N549" s="226" t="s">
        <v>45</v>
      </c>
      <c r="O549" s="88"/>
      <c r="P549" s="227">
        <f>O549*H549</f>
        <v>0</v>
      </c>
      <c r="Q549" s="227">
        <v>0</v>
      </c>
      <c r="R549" s="227">
        <f>Q549*H549</f>
        <v>0</v>
      </c>
      <c r="S549" s="227">
        <v>0.0020999999999999999</v>
      </c>
      <c r="T549" s="228">
        <f>S549*H549</f>
        <v>0.091895999999999992</v>
      </c>
      <c r="U549" s="42"/>
      <c r="V549" s="42"/>
      <c r="W549" s="42"/>
      <c r="X549" s="42"/>
      <c r="Y549" s="42"/>
      <c r="Z549" s="42"/>
      <c r="AA549" s="42"/>
      <c r="AB549" s="42"/>
      <c r="AC549" s="42"/>
      <c r="AD549" s="42"/>
      <c r="AE549" s="42"/>
      <c r="AR549" s="229" t="s">
        <v>257</v>
      </c>
      <c r="AT549" s="229" t="s">
        <v>226</v>
      </c>
      <c r="AU549" s="229" t="s">
        <v>84</v>
      </c>
      <c r="AY549" s="21" t="s">
        <v>223</v>
      </c>
      <c r="BE549" s="230">
        <f>IF(N549="základní",J549,0)</f>
        <v>0</v>
      </c>
      <c r="BF549" s="230">
        <f>IF(N549="snížená",J549,0)</f>
        <v>0</v>
      </c>
      <c r="BG549" s="230">
        <f>IF(N549="zákl. přenesená",J549,0)</f>
        <v>0</v>
      </c>
      <c r="BH549" s="230">
        <f>IF(N549="sníž. přenesená",J549,0)</f>
        <v>0</v>
      </c>
      <c r="BI549" s="230">
        <f>IF(N549="nulová",J549,0)</f>
        <v>0</v>
      </c>
      <c r="BJ549" s="21" t="s">
        <v>82</v>
      </c>
      <c r="BK549" s="230">
        <f>ROUND(I549*H549,2)</f>
        <v>0</v>
      </c>
      <c r="BL549" s="21" t="s">
        <v>257</v>
      </c>
      <c r="BM549" s="229" t="s">
        <v>821</v>
      </c>
    </row>
    <row r="550" s="2" customFormat="1">
      <c r="A550" s="42"/>
      <c r="B550" s="43"/>
      <c r="C550" s="44"/>
      <c r="D550" s="231" t="s">
        <v>233</v>
      </c>
      <c r="E550" s="44"/>
      <c r="F550" s="232" t="s">
        <v>822</v>
      </c>
      <c r="G550" s="44"/>
      <c r="H550" s="44"/>
      <c r="I550" s="233"/>
      <c r="J550" s="44"/>
      <c r="K550" s="44"/>
      <c r="L550" s="48"/>
      <c r="M550" s="234"/>
      <c r="N550" s="235"/>
      <c r="O550" s="88"/>
      <c r="P550" s="88"/>
      <c r="Q550" s="88"/>
      <c r="R550" s="88"/>
      <c r="S550" s="88"/>
      <c r="T550" s="89"/>
      <c r="U550" s="42"/>
      <c r="V550" s="42"/>
      <c r="W550" s="42"/>
      <c r="X550" s="42"/>
      <c r="Y550" s="42"/>
      <c r="Z550" s="42"/>
      <c r="AA550" s="42"/>
      <c r="AB550" s="42"/>
      <c r="AC550" s="42"/>
      <c r="AD550" s="42"/>
      <c r="AE550" s="42"/>
      <c r="AT550" s="21" t="s">
        <v>233</v>
      </c>
      <c r="AU550" s="21" t="s">
        <v>84</v>
      </c>
    </row>
    <row r="551" s="13" customFormat="1">
      <c r="A551" s="13"/>
      <c r="B551" s="236"/>
      <c r="C551" s="237"/>
      <c r="D551" s="238" t="s">
        <v>235</v>
      </c>
      <c r="E551" s="239" t="s">
        <v>28</v>
      </c>
      <c r="F551" s="240" t="s">
        <v>242</v>
      </c>
      <c r="G551" s="237"/>
      <c r="H551" s="239" t="s">
        <v>28</v>
      </c>
      <c r="I551" s="241"/>
      <c r="J551" s="237"/>
      <c r="K551" s="237"/>
      <c r="L551" s="242"/>
      <c r="M551" s="243"/>
      <c r="N551" s="244"/>
      <c r="O551" s="244"/>
      <c r="P551" s="244"/>
      <c r="Q551" s="244"/>
      <c r="R551" s="244"/>
      <c r="S551" s="244"/>
      <c r="T551" s="245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6" t="s">
        <v>235</v>
      </c>
      <c r="AU551" s="246" t="s">
        <v>84</v>
      </c>
      <c r="AV551" s="13" t="s">
        <v>82</v>
      </c>
      <c r="AW551" s="13" t="s">
        <v>35</v>
      </c>
      <c r="AX551" s="13" t="s">
        <v>74</v>
      </c>
      <c r="AY551" s="246" t="s">
        <v>223</v>
      </c>
    </row>
    <row r="552" s="14" customFormat="1">
      <c r="A552" s="14"/>
      <c r="B552" s="247"/>
      <c r="C552" s="248"/>
      <c r="D552" s="238" t="s">
        <v>235</v>
      </c>
      <c r="E552" s="249" t="s">
        <v>28</v>
      </c>
      <c r="F552" s="250" t="s">
        <v>814</v>
      </c>
      <c r="G552" s="248"/>
      <c r="H552" s="251">
        <v>43.759999999999998</v>
      </c>
      <c r="I552" s="252"/>
      <c r="J552" s="248"/>
      <c r="K552" s="248"/>
      <c r="L552" s="253"/>
      <c r="M552" s="254"/>
      <c r="N552" s="255"/>
      <c r="O552" s="255"/>
      <c r="P552" s="255"/>
      <c r="Q552" s="255"/>
      <c r="R552" s="255"/>
      <c r="S552" s="255"/>
      <c r="T552" s="256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7" t="s">
        <v>235</v>
      </c>
      <c r="AU552" s="257" t="s">
        <v>84</v>
      </c>
      <c r="AV552" s="14" t="s">
        <v>84</v>
      </c>
      <c r="AW552" s="14" t="s">
        <v>35</v>
      </c>
      <c r="AX552" s="14" t="s">
        <v>82</v>
      </c>
      <c r="AY552" s="257" t="s">
        <v>223</v>
      </c>
    </row>
    <row r="553" s="2" customFormat="1" ht="37.8" customHeight="1">
      <c r="A553" s="42"/>
      <c r="B553" s="43"/>
      <c r="C553" s="218" t="s">
        <v>823</v>
      </c>
      <c r="D553" s="218" t="s">
        <v>226</v>
      </c>
      <c r="E553" s="219" t="s">
        <v>824</v>
      </c>
      <c r="F553" s="220" t="s">
        <v>825</v>
      </c>
      <c r="G553" s="221" t="s">
        <v>256</v>
      </c>
      <c r="H553" s="222">
        <v>0.68500000000000005</v>
      </c>
      <c r="I553" s="223"/>
      <c r="J553" s="224">
        <f>ROUND(I553*H553,2)</f>
        <v>0</v>
      </c>
      <c r="K553" s="220" t="s">
        <v>230</v>
      </c>
      <c r="L553" s="48"/>
      <c r="M553" s="225" t="s">
        <v>28</v>
      </c>
      <c r="N553" s="226" t="s">
        <v>45</v>
      </c>
      <c r="O553" s="88"/>
      <c r="P553" s="227">
        <f>O553*H553</f>
        <v>0</v>
      </c>
      <c r="Q553" s="227">
        <v>0</v>
      </c>
      <c r="R553" s="227">
        <f>Q553*H553</f>
        <v>0</v>
      </c>
      <c r="S553" s="227">
        <v>0</v>
      </c>
      <c r="T553" s="228">
        <f>S553*H553</f>
        <v>0</v>
      </c>
      <c r="U553" s="42"/>
      <c r="V553" s="42"/>
      <c r="W553" s="42"/>
      <c r="X553" s="42"/>
      <c r="Y553" s="42"/>
      <c r="Z553" s="42"/>
      <c r="AA553" s="42"/>
      <c r="AB553" s="42"/>
      <c r="AC553" s="42"/>
      <c r="AD553" s="42"/>
      <c r="AE553" s="42"/>
      <c r="AR553" s="229" t="s">
        <v>257</v>
      </c>
      <c r="AT553" s="229" t="s">
        <v>226</v>
      </c>
      <c r="AU553" s="229" t="s">
        <v>84</v>
      </c>
      <c r="AY553" s="21" t="s">
        <v>223</v>
      </c>
      <c r="BE553" s="230">
        <f>IF(N553="základní",J553,0)</f>
        <v>0</v>
      </c>
      <c r="BF553" s="230">
        <f>IF(N553="snížená",J553,0)</f>
        <v>0</v>
      </c>
      <c r="BG553" s="230">
        <f>IF(N553="zákl. přenesená",J553,0)</f>
        <v>0</v>
      </c>
      <c r="BH553" s="230">
        <f>IF(N553="sníž. přenesená",J553,0)</f>
        <v>0</v>
      </c>
      <c r="BI553" s="230">
        <f>IF(N553="nulová",J553,0)</f>
        <v>0</v>
      </c>
      <c r="BJ553" s="21" t="s">
        <v>82</v>
      </c>
      <c r="BK553" s="230">
        <f>ROUND(I553*H553,2)</f>
        <v>0</v>
      </c>
      <c r="BL553" s="21" t="s">
        <v>257</v>
      </c>
      <c r="BM553" s="229" t="s">
        <v>826</v>
      </c>
    </row>
    <row r="554" s="2" customFormat="1">
      <c r="A554" s="42"/>
      <c r="B554" s="43"/>
      <c r="C554" s="44"/>
      <c r="D554" s="231" t="s">
        <v>233</v>
      </c>
      <c r="E554" s="44"/>
      <c r="F554" s="232" t="s">
        <v>827</v>
      </c>
      <c r="G554" s="44"/>
      <c r="H554" s="44"/>
      <c r="I554" s="233"/>
      <c r="J554" s="44"/>
      <c r="K554" s="44"/>
      <c r="L554" s="48"/>
      <c r="M554" s="234"/>
      <c r="N554" s="235"/>
      <c r="O554" s="88"/>
      <c r="P554" s="88"/>
      <c r="Q554" s="88"/>
      <c r="R554" s="88"/>
      <c r="S554" s="88"/>
      <c r="T554" s="89"/>
      <c r="U554" s="42"/>
      <c r="V554" s="42"/>
      <c r="W554" s="42"/>
      <c r="X554" s="42"/>
      <c r="Y554" s="42"/>
      <c r="Z554" s="42"/>
      <c r="AA554" s="42"/>
      <c r="AB554" s="42"/>
      <c r="AC554" s="42"/>
      <c r="AD554" s="42"/>
      <c r="AE554" s="42"/>
      <c r="AT554" s="21" t="s">
        <v>233</v>
      </c>
      <c r="AU554" s="21" t="s">
        <v>84</v>
      </c>
    </row>
    <row r="555" s="12" customFormat="1" ht="22.8" customHeight="1">
      <c r="A555" s="12"/>
      <c r="B555" s="202"/>
      <c r="C555" s="203"/>
      <c r="D555" s="204" t="s">
        <v>73</v>
      </c>
      <c r="E555" s="216" t="s">
        <v>828</v>
      </c>
      <c r="F555" s="216" t="s">
        <v>829</v>
      </c>
      <c r="G555" s="203"/>
      <c r="H555" s="203"/>
      <c r="I555" s="206"/>
      <c r="J555" s="217">
        <f>BK555</f>
        <v>0</v>
      </c>
      <c r="K555" s="203"/>
      <c r="L555" s="208"/>
      <c r="M555" s="209"/>
      <c r="N555" s="210"/>
      <c r="O555" s="210"/>
      <c r="P555" s="211">
        <f>SUM(P556:P653)</f>
        <v>0</v>
      </c>
      <c r="Q555" s="210"/>
      <c r="R555" s="211">
        <f>SUM(R556:R653)</f>
        <v>0.1452</v>
      </c>
      <c r="S555" s="210"/>
      <c r="T555" s="212">
        <f>SUM(T556:T653)</f>
        <v>0.90956769999999998</v>
      </c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R555" s="213" t="s">
        <v>84</v>
      </c>
      <c r="AT555" s="214" t="s">
        <v>73</v>
      </c>
      <c r="AU555" s="214" t="s">
        <v>82</v>
      </c>
      <c r="AY555" s="213" t="s">
        <v>223</v>
      </c>
      <c r="BK555" s="215">
        <f>SUM(BK556:BK653)</f>
        <v>0</v>
      </c>
    </row>
    <row r="556" s="2" customFormat="1" ht="16.5" customHeight="1">
      <c r="A556" s="42"/>
      <c r="B556" s="43"/>
      <c r="C556" s="218" t="s">
        <v>830</v>
      </c>
      <c r="D556" s="218" t="s">
        <v>226</v>
      </c>
      <c r="E556" s="219" t="s">
        <v>831</v>
      </c>
      <c r="F556" s="220" t="s">
        <v>832</v>
      </c>
      <c r="G556" s="221" t="s">
        <v>229</v>
      </c>
      <c r="H556" s="222">
        <v>19.66</v>
      </c>
      <c r="I556" s="223"/>
      <c r="J556" s="224">
        <f>ROUND(I556*H556,2)</f>
        <v>0</v>
      </c>
      <c r="K556" s="220" t="s">
        <v>230</v>
      </c>
      <c r="L556" s="48"/>
      <c r="M556" s="225" t="s">
        <v>28</v>
      </c>
      <c r="N556" s="226" t="s">
        <v>45</v>
      </c>
      <c r="O556" s="88"/>
      <c r="P556" s="227">
        <f>O556*H556</f>
        <v>0</v>
      </c>
      <c r="Q556" s="227">
        <v>0</v>
      </c>
      <c r="R556" s="227">
        <f>Q556*H556</f>
        <v>0</v>
      </c>
      <c r="S556" s="227">
        <v>0.01695</v>
      </c>
      <c r="T556" s="228">
        <f>S556*H556</f>
        <v>0.33323700000000001</v>
      </c>
      <c r="U556" s="42"/>
      <c r="V556" s="42"/>
      <c r="W556" s="42"/>
      <c r="X556" s="42"/>
      <c r="Y556" s="42"/>
      <c r="Z556" s="42"/>
      <c r="AA556" s="42"/>
      <c r="AB556" s="42"/>
      <c r="AC556" s="42"/>
      <c r="AD556" s="42"/>
      <c r="AE556" s="42"/>
      <c r="AR556" s="229" t="s">
        <v>257</v>
      </c>
      <c r="AT556" s="229" t="s">
        <v>226</v>
      </c>
      <c r="AU556" s="229" t="s">
        <v>84</v>
      </c>
      <c r="AY556" s="21" t="s">
        <v>223</v>
      </c>
      <c r="BE556" s="230">
        <f>IF(N556="základní",J556,0)</f>
        <v>0</v>
      </c>
      <c r="BF556" s="230">
        <f>IF(N556="snížená",J556,0)</f>
        <v>0</v>
      </c>
      <c r="BG556" s="230">
        <f>IF(N556="zákl. přenesená",J556,0)</f>
        <v>0</v>
      </c>
      <c r="BH556" s="230">
        <f>IF(N556="sníž. přenesená",J556,0)</f>
        <v>0</v>
      </c>
      <c r="BI556" s="230">
        <f>IF(N556="nulová",J556,0)</f>
        <v>0</v>
      </c>
      <c r="BJ556" s="21" t="s">
        <v>82</v>
      </c>
      <c r="BK556" s="230">
        <f>ROUND(I556*H556,2)</f>
        <v>0</v>
      </c>
      <c r="BL556" s="21" t="s">
        <v>257</v>
      </c>
      <c r="BM556" s="229" t="s">
        <v>833</v>
      </c>
    </row>
    <row r="557" s="2" customFormat="1">
      <c r="A557" s="42"/>
      <c r="B557" s="43"/>
      <c r="C557" s="44"/>
      <c r="D557" s="231" t="s">
        <v>233</v>
      </c>
      <c r="E557" s="44"/>
      <c r="F557" s="232" t="s">
        <v>834</v>
      </c>
      <c r="G557" s="44"/>
      <c r="H557" s="44"/>
      <c r="I557" s="233"/>
      <c r="J557" s="44"/>
      <c r="K557" s="44"/>
      <c r="L557" s="48"/>
      <c r="M557" s="234"/>
      <c r="N557" s="235"/>
      <c r="O557" s="88"/>
      <c r="P557" s="88"/>
      <c r="Q557" s="88"/>
      <c r="R557" s="88"/>
      <c r="S557" s="88"/>
      <c r="T557" s="89"/>
      <c r="U557" s="42"/>
      <c r="V557" s="42"/>
      <c r="W557" s="42"/>
      <c r="X557" s="42"/>
      <c r="Y557" s="42"/>
      <c r="Z557" s="42"/>
      <c r="AA557" s="42"/>
      <c r="AB557" s="42"/>
      <c r="AC557" s="42"/>
      <c r="AD557" s="42"/>
      <c r="AE557" s="42"/>
      <c r="AT557" s="21" t="s">
        <v>233</v>
      </c>
      <c r="AU557" s="21" t="s">
        <v>84</v>
      </c>
    </row>
    <row r="558" s="13" customFormat="1">
      <c r="A558" s="13"/>
      <c r="B558" s="236"/>
      <c r="C558" s="237"/>
      <c r="D558" s="238" t="s">
        <v>235</v>
      </c>
      <c r="E558" s="239" t="s">
        <v>28</v>
      </c>
      <c r="F558" s="240" t="s">
        <v>242</v>
      </c>
      <c r="G558" s="237"/>
      <c r="H558" s="239" t="s">
        <v>28</v>
      </c>
      <c r="I558" s="241"/>
      <c r="J558" s="237"/>
      <c r="K558" s="237"/>
      <c r="L558" s="242"/>
      <c r="M558" s="243"/>
      <c r="N558" s="244"/>
      <c r="O558" s="244"/>
      <c r="P558" s="244"/>
      <c r="Q558" s="244"/>
      <c r="R558" s="244"/>
      <c r="S558" s="244"/>
      <c r="T558" s="245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6" t="s">
        <v>235</v>
      </c>
      <c r="AU558" s="246" t="s">
        <v>84</v>
      </c>
      <c r="AV558" s="13" t="s">
        <v>82</v>
      </c>
      <c r="AW558" s="13" t="s">
        <v>35</v>
      </c>
      <c r="AX558" s="13" t="s">
        <v>74</v>
      </c>
      <c r="AY558" s="246" t="s">
        <v>223</v>
      </c>
    </row>
    <row r="559" s="14" customFormat="1">
      <c r="A559" s="14"/>
      <c r="B559" s="247"/>
      <c r="C559" s="248"/>
      <c r="D559" s="238" t="s">
        <v>235</v>
      </c>
      <c r="E559" s="249" t="s">
        <v>28</v>
      </c>
      <c r="F559" s="250" t="s">
        <v>835</v>
      </c>
      <c r="G559" s="248"/>
      <c r="H559" s="251">
        <v>19.66</v>
      </c>
      <c r="I559" s="252"/>
      <c r="J559" s="248"/>
      <c r="K559" s="248"/>
      <c r="L559" s="253"/>
      <c r="M559" s="254"/>
      <c r="N559" s="255"/>
      <c r="O559" s="255"/>
      <c r="P559" s="255"/>
      <c r="Q559" s="255"/>
      <c r="R559" s="255"/>
      <c r="S559" s="255"/>
      <c r="T559" s="256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7" t="s">
        <v>235</v>
      </c>
      <c r="AU559" s="257" t="s">
        <v>84</v>
      </c>
      <c r="AV559" s="14" t="s">
        <v>84</v>
      </c>
      <c r="AW559" s="14" t="s">
        <v>35</v>
      </c>
      <c r="AX559" s="14" t="s">
        <v>82</v>
      </c>
      <c r="AY559" s="257" t="s">
        <v>223</v>
      </c>
    </row>
    <row r="560" s="2" customFormat="1" ht="16.5" customHeight="1">
      <c r="A560" s="42"/>
      <c r="B560" s="43"/>
      <c r="C560" s="218" t="s">
        <v>836</v>
      </c>
      <c r="D560" s="218" t="s">
        <v>226</v>
      </c>
      <c r="E560" s="219" t="s">
        <v>837</v>
      </c>
      <c r="F560" s="220" t="s">
        <v>838</v>
      </c>
      <c r="G560" s="221" t="s">
        <v>229</v>
      </c>
      <c r="H560" s="222">
        <v>12.765000000000001</v>
      </c>
      <c r="I560" s="223"/>
      <c r="J560" s="224">
        <f>ROUND(I560*H560,2)</f>
        <v>0</v>
      </c>
      <c r="K560" s="220" t="s">
        <v>28</v>
      </c>
      <c r="L560" s="48"/>
      <c r="M560" s="225" t="s">
        <v>28</v>
      </c>
      <c r="N560" s="226" t="s">
        <v>45</v>
      </c>
      <c r="O560" s="88"/>
      <c r="P560" s="227">
        <f>O560*H560</f>
        <v>0</v>
      </c>
      <c r="Q560" s="227">
        <v>0</v>
      </c>
      <c r="R560" s="227">
        <f>Q560*H560</f>
        <v>0</v>
      </c>
      <c r="S560" s="227">
        <v>0.032379999999999999</v>
      </c>
      <c r="T560" s="228">
        <f>S560*H560</f>
        <v>0.4133307</v>
      </c>
      <c r="U560" s="42"/>
      <c r="V560" s="42"/>
      <c r="W560" s="42"/>
      <c r="X560" s="42"/>
      <c r="Y560" s="42"/>
      <c r="Z560" s="42"/>
      <c r="AA560" s="42"/>
      <c r="AB560" s="42"/>
      <c r="AC560" s="42"/>
      <c r="AD560" s="42"/>
      <c r="AE560" s="42"/>
      <c r="AR560" s="229" t="s">
        <v>257</v>
      </c>
      <c r="AT560" s="229" t="s">
        <v>226</v>
      </c>
      <c r="AU560" s="229" t="s">
        <v>84</v>
      </c>
      <c r="AY560" s="21" t="s">
        <v>223</v>
      </c>
      <c r="BE560" s="230">
        <f>IF(N560="základní",J560,0)</f>
        <v>0</v>
      </c>
      <c r="BF560" s="230">
        <f>IF(N560="snížená",J560,0)</f>
        <v>0</v>
      </c>
      <c r="BG560" s="230">
        <f>IF(N560="zákl. přenesená",J560,0)</f>
        <v>0</v>
      </c>
      <c r="BH560" s="230">
        <f>IF(N560="sníž. přenesená",J560,0)</f>
        <v>0</v>
      </c>
      <c r="BI560" s="230">
        <f>IF(N560="nulová",J560,0)</f>
        <v>0</v>
      </c>
      <c r="BJ560" s="21" t="s">
        <v>82</v>
      </c>
      <c r="BK560" s="230">
        <f>ROUND(I560*H560,2)</f>
        <v>0</v>
      </c>
      <c r="BL560" s="21" t="s">
        <v>257</v>
      </c>
      <c r="BM560" s="229" t="s">
        <v>839</v>
      </c>
    </row>
    <row r="561" s="13" customFormat="1">
      <c r="A561" s="13"/>
      <c r="B561" s="236"/>
      <c r="C561" s="237"/>
      <c r="D561" s="238" t="s">
        <v>235</v>
      </c>
      <c r="E561" s="239" t="s">
        <v>28</v>
      </c>
      <c r="F561" s="240" t="s">
        <v>244</v>
      </c>
      <c r="G561" s="237"/>
      <c r="H561" s="239" t="s">
        <v>28</v>
      </c>
      <c r="I561" s="241"/>
      <c r="J561" s="237"/>
      <c r="K561" s="237"/>
      <c r="L561" s="242"/>
      <c r="M561" s="243"/>
      <c r="N561" s="244"/>
      <c r="O561" s="244"/>
      <c r="P561" s="244"/>
      <c r="Q561" s="244"/>
      <c r="R561" s="244"/>
      <c r="S561" s="244"/>
      <c r="T561" s="245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6" t="s">
        <v>235</v>
      </c>
      <c r="AU561" s="246" t="s">
        <v>84</v>
      </c>
      <c r="AV561" s="13" t="s">
        <v>82</v>
      </c>
      <c r="AW561" s="13" t="s">
        <v>35</v>
      </c>
      <c r="AX561" s="13" t="s">
        <v>74</v>
      </c>
      <c r="AY561" s="246" t="s">
        <v>223</v>
      </c>
    </row>
    <row r="562" s="14" customFormat="1">
      <c r="A562" s="14"/>
      <c r="B562" s="247"/>
      <c r="C562" s="248"/>
      <c r="D562" s="238" t="s">
        <v>235</v>
      </c>
      <c r="E562" s="249" t="s">
        <v>28</v>
      </c>
      <c r="F562" s="250" t="s">
        <v>840</v>
      </c>
      <c r="G562" s="248"/>
      <c r="H562" s="251">
        <v>12.765000000000001</v>
      </c>
      <c r="I562" s="252"/>
      <c r="J562" s="248"/>
      <c r="K562" s="248"/>
      <c r="L562" s="253"/>
      <c r="M562" s="254"/>
      <c r="N562" s="255"/>
      <c r="O562" s="255"/>
      <c r="P562" s="255"/>
      <c r="Q562" s="255"/>
      <c r="R562" s="255"/>
      <c r="S562" s="255"/>
      <c r="T562" s="256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7" t="s">
        <v>235</v>
      </c>
      <c r="AU562" s="257" t="s">
        <v>84</v>
      </c>
      <c r="AV562" s="14" t="s">
        <v>84</v>
      </c>
      <c r="AW562" s="14" t="s">
        <v>35</v>
      </c>
      <c r="AX562" s="14" t="s">
        <v>82</v>
      </c>
      <c r="AY562" s="257" t="s">
        <v>223</v>
      </c>
    </row>
    <row r="563" s="2" customFormat="1" ht="16.5" customHeight="1">
      <c r="A563" s="42"/>
      <c r="B563" s="43"/>
      <c r="C563" s="218" t="s">
        <v>841</v>
      </c>
      <c r="D563" s="218" t="s">
        <v>226</v>
      </c>
      <c r="E563" s="219" t="s">
        <v>842</v>
      </c>
      <c r="F563" s="220" t="s">
        <v>843</v>
      </c>
      <c r="G563" s="221" t="s">
        <v>383</v>
      </c>
      <c r="H563" s="222">
        <v>1</v>
      </c>
      <c r="I563" s="223"/>
      <c r="J563" s="224">
        <f>ROUND(I563*H563,2)</f>
        <v>0</v>
      </c>
      <c r="K563" s="220" t="s">
        <v>28</v>
      </c>
      <c r="L563" s="48"/>
      <c r="M563" s="225" t="s">
        <v>28</v>
      </c>
      <c r="N563" s="226" t="s">
        <v>45</v>
      </c>
      <c r="O563" s="88"/>
      <c r="P563" s="227">
        <f>O563*H563</f>
        <v>0</v>
      </c>
      <c r="Q563" s="227">
        <v>0</v>
      </c>
      <c r="R563" s="227">
        <f>Q563*H563</f>
        <v>0</v>
      </c>
      <c r="S563" s="227">
        <v>0</v>
      </c>
      <c r="T563" s="228">
        <f>S563*H563</f>
        <v>0</v>
      </c>
      <c r="U563" s="42"/>
      <c r="V563" s="42"/>
      <c r="W563" s="42"/>
      <c r="X563" s="42"/>
      <c r="Y563" s="42"/>
      <c r="Z563" s="42"/>
      <c r="AA563" s="42"/>
      <c r="AB563" s="42"/>
      <c r="AC563" s="42"/>
      <c r="AD563" s="42"/>
      <c r="AE563" s="42"/>
      <c r="AR563" s="229" t="s">
        <v>257</v>
      </c>
      <c r="AT563" s="229" t="s">
        <v>226</v>
      </c>
      <c r="AU563" s="229" t="s">
        <v>84</v>
      </c>
      <c r="AY563" s="21" t="s">
        <v>223</v>
      </c>
      <c r="BE563" s="230">
        <f>IF(N563="základní",J563,0)</f>
        <v>0</v>
      </c>
      <c r="BF563" s="230">
        <f>IF(N563="snížená",J563,0)</f>
        <v>0</v>
      </c>
      <c r="BG563" s="230">
        <f>IF(N563="zákl. přenesená",J563,0)</f>
        <v>0</v>
      </c>
      <c r="BH563" s="230">
        <f>IF(N563="sníž. přenesená",J563,0)</f>
        <v>0</v>
      </c>
      <c r="BI563" s="230">
        <f>IF(N563="nulová",J563,0)</f>
        <v>0</v>
      </c>
      <c r="BJ563" s="21" t="s">
        <v>82</v>
      </c>
      <c r="BK563" s="230">
        <f>ROUND(I563*H563,2)</f>
        <v>0</v>
      </c>
      <c r="BL563" s="21" t="s">
        <v>257</v>
      </c>
      <c r="BM563" s="229" t="s">
        <v>844</v>
      </c>
    </row>
    <row r="564" s="13" customFormat="1">
      <c r="A564" s="13"/>
      <c r="B564" s="236"/>
      <c r="C564" s="237"/>
      <c r="D564" s="238" t="s">
        <v>235</v>
      </c>
      <c r="E564" s="239" t="s">
        <v>28</v>
      </c>
      <c r="F564" s="240" t="s">
        <v>244</v>
      </c>
      <c r="G564" s="237"/>
      <c r="H564" s="239" t="s">
        <v>28</v>
      </c>
      <c r="I564" s="241"/>
      <c r="J564" s="237"/>
      <c r="K564" s="237"/>
      <c r="L564" s="242"/>
      <c r="M564" s="243"/>
      <c r="N564" s="244"/>
      <c r="O564" s="244"/>
      <c r="P564" s="244"/>
      <c r="Q564" s="244"/>
      <c r="R564" s="244"/>
      <c r="S564" s="244"/>
      <c r="T564" s="245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6" t="s">
        <v>235</v>
      </c>
      <c r="AU564" s="246" t="s">
        <v>84</v>
      </c>
      <c r="AV564" s="13" t="s">
        <v>82</v>
      </c>
      <c r="AW564" s="13" t="s">
        <v>35</v>
      </c>
      <c r="AX564" s="13" t="s">
        <v>74</v>
      </c>
      <c r="AY564" s="246" t="s">
        <v>223</v>
      </c>
    </row>
    <row r="565" s="14" customFormat="1">
      <c r="A565" s="14"/>
      <c r="B565" s="247"/>
      <c r="C565" s="248"/>
      <c r="D565" s="238" t="s">
        <v>235</v>
      </c>
      <c r="E565" s="249" t="s">
        <v>28</v>
      </c>
      <c r="F565" s="250" t="s">
        <v>82</v>
      </c>
      <c r="G565" s="248"/>
      <c r="H565" s="251">
        <v>1</v>
      </c>
      <c r="I565" s="252"/>
      <c r="J565" s="248"/>
      <c r="K565" s="248"/>
      <c r="L565" s="253"/>
      <c r="M565" s="254"/>
      <c r="N565" s="255"/>
      <c r="O565" s="255"/>
      <c r="P565" s="255"/>
      <c r="Q565" s="255"/>
      <c r="R565" s="255"/>
      <c r="S565" s="255"/>
      <c r="T565" s="256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57" t="s">
        <v>235</v>
      </c>
      <c r="AU565" s="257" t="s">
        <v>84</v>
      </c>
      <c r="AV565" s="14" t="s">
        <v>84</v>
      </c>
      <c r="AW565" s="14" t="s">
        <v>35</v>
      </c>
      <c r="AX565" s="14" t="s">
        <v>82</v>
      </c>
      <c r="AY565" s="257" t="s">
        <v>223</v>
      </c>
    </row>
    <row r="566" s="2" customFormat="1" ht="24.15" customHeight="1">
      <c r="A566" s="42"/>
      <c r="B566" s="43"/>
      <c r="C566" s="218" t="s">
        <v>845</v>
      </c>
      <c r="D566" s="218" t="s">
        <v>226</v>
      </c>
      <c r="E566" s="219" t="s">
        <v>846</v>
      </c>
      <c r="F566" s="220" t="s">
        <v>847</v>
      </c>
      <c r="G566" s="221" t="s">
        <v>383</v>
      </c>
      <c r="H566" s="222">
        <v>1</v>
      </c>
      <c r="I566" s="223"/>
      <c r="J566" s="224">
        <f>ROUND(I566*H566,2)</f>
        <v>0</v>
      </c>
      <c r="K566" s="220" t="s">
        <v>28</v>
      </c>
      <c r="L566" s="48"/>
      <c r="M566" s="225" t="s">
        <v>28</v>
      </c>
      <c r="N566" s="226" t="s">
        <v>45</v>
      </c>
      <c r="O566" s="88"/>
      <c r="P566" s="227">
        <f>O566*H566</f>
        <v>0</v>
      </c>
      <c r="Q566" s="227">
        <v>0</v>
      </c>
      <c r="R566" s="227">
        <f>Q566*H566</f>
        <v>0</v>
      </c>
      <c r="S566" s="227">
        <v>0</v>
      </c>
      <c r="T566" s="228">
        <f>S566*H566</f>
        <v>0</v>
      </c>
      <c r="U566" s="42"/>
      <c r="V566" s="42"/>
      <c r="W566" s="42"/>
      <c r="X566" s="42"/>
      <c r="Y566" s="42"/>
      <c r="Z566" s="42"/>
      <c r="AA566" s="42"/>
      <c r="AB566" s="42"/>
      <c r="AC566" s="42"/>
      <c r="AD566" s="42"/>
      <c r="AE566" s="42"/>
      <c r="AR566" s="229" t="s">
        <v>257</v>
      </c>
      <c r="AT566" s="229" t="s">
        <v>226</v>
      </c>
      <c r="AU566" s="229" t="s">
        <v>84</v>
      </c>
      <c r="AY566" s="21" t="s">
        <v>223</v>
      </c>
      <c r="BE566" s="230">
        <f>IF(N566="základní",J566,0)</f>
        <v>0</v>
      </c>
      <c r="BF566" s="230">
        <f>IF(N566="snížená",J566,0)</f>
        <v>0</v>
      </c>
      <c r="BG566" s="230">
        <f>IF(N566="zákl. přenesená",J566,0)</f>
        <v>0</v>
      </c>
      <c r="BH566" s="230">
        <f>IF(N566="sníž. přenesená",J566,0)</f>
        <v>0</v>
      </c>
      <c r="BI566" s="230">
        <f>IF(N566="nulová",J566,0)</f>
        <v>0</v>
      </c>
      <c r="BJ566" s="21" t="s">
        <v>82</v>
      </c>
      <c r="BK566" s="230">
        <f>ROUND(I566*H566,2)</f>
        <v>0</v>
      </c>
      <c r="BL566" s="21" t="s">
        <v>257</v>
      </c>
      <c r="BM566" s="229" t="s">
        <v>848</v>
      </c>
    </row>
    <row r="567" s="13" customFormat="1">
      <c r="A567" s="13"/>
      <c r="B567" s="236"/>
      <c r="C567" s="237"/>
      <c r="D567" s="238" t="s">
        <v>235</v>
      </c>
      <c r="E567" s="239" t="s">
        <v>28</v>
      </c>
      <c r="F567" s="240" t="s">
        <v>244</v>
      </c>
      <c r="G567" s="237"/>
      <c r="H567" s="239" t="s">
        <v>28</v>
      </c>
      <c r="I567" s="241"/>
      <c r="J567" s="237"/>
      <c r="K567" s="237"/>
      <c r="L567" s="242"/>
      <c r="M567" s="243"/>
      <c r="N567" s="244"/>
      <c r="O567" s="244"/>
      <c r="P567" s="244"/>
      <c r="Q567" s="244"/>
      <c r="R567" s="244"/>
      <c r="S567" s="244"/>
      <c r="T567" s="245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6" t="s">
        <v>235</v>
      </c>
      <c r="AU567" s="246" t="s">
        <v>84</v>
      </c>
      <c r="AV567" s="13" t="s">
        <v>82</v>
      </c>
      <c r="AW567" s="13" t="s">
        <v>35</v>
      </c>
      <c r="AX567" s="13" t="s">
        <v>74</v>
      </c>
      <c r="AY567" s="246" t="s">
        <v>223</v>
      </c>
    </row>
    <row r="568" s="14" customFormat="1">
      <c r="A568" s="14"/>
      <c r="B568" s="247"/>
      <c r="C568" s="248"/>
      <c r="D568" s="238" t="s">
        <v>235</v>
      </c>
      <c r="E568" s="249" t="s">
        <v>28</v>
      </c>
      <c r="F568" s="250" t="s">
        <v>82</v>
      </c>
      <c r="G568" s="248"/>
      <c r="H568" s="251">
        <v>1</v>
      </c>
      <c r="I568" s="252"/>
      <c r="J568" s="248"/>
      <c r="K568" s="248"/>
      <c r="L568" s="253"/>
      <c r="M568" s="254"/>
      <c r="N568" s="255"/>
      <c r="O568" s="255"/>
      <c r="P568" s="255"/>
      <c r="Q568" s="255"/>
      <c r="R568" s="255"/>
      <c r="S568" s="255"/>
      <c r="T568" s="256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7" t="s">
        <v>235</v>
      </c>
      <c r="AU568" s="257" t="s">
        <v>84</v>
      </c>
      <c r="AV568" s="14" t="s">
        <v>84</v>
      </c>
      <c r="AW568" s="14" t="s">
        <v>35</v>
      </c>
      <c r="AX568" s="14" t="s">
        <v>82</v>
      </c>
      <c r="AY568" s="257" t="s">
        <v>223</v>
      </c>
    </row>
    <row r="569" s="2" customFormat="1" ht="24.15" customHeight="1">
      <c r="A569" s="42"/>
      <c r="B569" s="43"/>
      <c r="C569" s="218" t="s">
        <v>849</v>
      </c>
      <c r="D569" s="218" t="s">
        <v>226</v>
      </c>
      <c r="E569" s="219" t="s">
        <v>850</v>
      </c>
      <c r="F569" s="220" t="s">
        <v>851</v>
      </c>
      <c r="G569" s="221" t="s">
        <v>251</v>
      </c>
      <c r="H569" s="222">
        <v>2</v>
      </c>
      <c r="I569" s="223"/>
      <c r="J569" s="224">
        <f>ROUND(I569*H569,2)</f>
        <v>0</v>
      </c>
      <c r="K569" s="220" t="s">
        <v>230</v>
      </c>
      <c r="L569" s="48"/>
      <c r="M569" s="225" t="s">
        <v>28</v>
      </c>
      <c r="N569" s="226" t="s">
        <v>45</v>
      </c>
      <c r="O569" s="88"/>
      <c r="P569" s="227">
        <f>O569*H569</f>
        <v>0</v>
      </c>
      <c r="Q569" s="227">
        <v>0</v>
      </c>
      <c r="R569" s="227">
        <f>Q569*H569</f>
        <v>0</v>
      </c>
      <c r="S569" s="227">
        <v>0</v>
      </c>
      <c r="T569" s="228">
        <f>S569*H569</f>
        <v>0</v>
      </c>
      <c r="U569" s="42"/>
      <c r="V569" s="42"/>
      <c r="W569" s="42"/>
      <c r="X569" s="42"/>
      <c r="Y569" s="42"/>
      <c r="Z569" s="42"/>
      <c r="AA569" s="42"/>
      <c r="AB569" s="42"/>
      <c r="AC569" s="42"/>
      <c r="AD569" s="42"/>
      <c r="AE569" s="42"/>
      <c r="AR569" s="229" t="s">
        <v>257</v>
      </c>
      <c r="AT569" s="229" t="s">
        <v>226</v>
      </c>
      <c r="AU569" s="229" t="s">
        <v>84</v>
      </c>
      <c r="AY569" s="21" t="s">
        <v>223</v>
      </c>
      <c r="BE569" s="230">
        <f>IF(N569="základní",J569,0)</f>
        <v>0</v>
      </c>
      <c r="BF569" s="230">
        <f>IF(N569="snížená",J569,0)</f>
        <v>0</v>
      </c>
      <c r="BG569" s="230">
        <f>IF(N569="zákl. přenesená",J569,0)</f>
        <v>0</v>
      </c>
      <c r="BH569" s="230">
        <f>IF(N569="sníž. přenesená",J569,0)</f>
        <v>0</v>
      </c>
      <c r="BI569" s="230">
        <f>IF(N569="nulová",J569,0)</f>
        <v>0</v>
      </c>
      <c r="BJ569" s="21" t="s">
        <v>82</v>
      </c>
      <c r="BK569" s="230">
        <f>ROUND(I569*H569,2)</f>
        <v>0</v>
      </c>
      <c r="BL569" s="21" t="s">
        <v>257</v>
      </c>
      <c r="BM569" s="229" t="s">
        <v>852</v>
      </c>
    </row>
    <row r="570" s="2" customFormat="1">
      <c r="A570" s="42"/>
      <c r="B570" s="43"/>
      <c r="C570" s="44"/>
      <c r="D570" s="231" t="s">
        <v>233</v>
      </c>
      <c r="E570" s="44"/>
      <c r="F570" s="232" t="s">
        <v>853</v>
      </c>
      <c r="G570" s="44"/>
      <c r="H570" s="44"/>
      <c r="I570" s="233"/>
      <c r="J570" s="44"/>
      <c r="K570" s="44"/>
      <c r="L570" s="48"/>
      <c r="M570" s="234"/>
      <c r="N570" s="235"/>
      <c r="O570" s="88"/>
      <c r="P570" s="88"/>
      <c r="Q570" s="88"/>
      <c r="R570" s="88"/>
      <c r="S570" s="88"/>
      <c r="T570" s="89"/>
      <c r="U570" s="42"/>
      <c r="V570" s="42"/>
      <c r="W570" s="42"/>
      <c r="X570" s="42"/>
      <c r="Y570" s="42"/>
      <c r="Z570" s="42"/>
      <c r="AA570" s="42"/>
      <c r="AB570" s="42"/>
      <c r="AC570" s="42"/>
      <c r="AD570" s="42"/>
      <c r="AE570" s="42"/>
      <c r="AT570" s="21" t="s">
        <v>233</v>
      </c>
      <c r="AU570" s="21" t="s">
        <v>84</v>
      </c>
    </row>
    <row r="571" s="13" customFormat="1">
      <c r="A571" s="13"/>
      <c r="B571" s="236"/>
      <c r="C571" s="237"/>
      <c r="D571" s="238" t="s">
        <v>235</v>
      </c>
      <c r="E571" s="239" t="s">
        <v>28</v>
      </c>
      <c r="F571" s="240" t="s">
        <v>441</v>
      </c>
      <c r="G571" s="237"/>
      <c r="H571" s="239" t="s">
        <v>28</v>
      </c>
      <c r="I571" s="241"/>
      <c r="J571" s="237"/>
      <c r="K571" s="237"/>
      <c r="L571" s="242"/>
      <c r="M571" s="243"/>
      <c r="N571" s="244"/>
      <c r="O571" s="244"/>
      <c r="P571" s="244"/>
      <c r="Q571" s="244"/>
      <c r="R571" s="244"/>
      <c r="S571" s="244"/>
      <c r="T571" s="245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6" t="s">
        <v>235</v>
      </c>
      <c r="AU571" s="246" t="s">
        <v>84</v>
      </c>
      <c r="AV571" s="13" t="s">
        <v>82</v>
      </c>
      <c r="AW571" s="13" t="s">
        <v>35</v>
      </c>
      <c r="AX571" s="13" t="s">
        <v>74</v>
      </c>
      <c r="AY571" s="246" t="s">
        <v>223</v>
      </c>
    </row>
    <row r="572" s="14" customFormat="1">
      <c r="A572" s="14"/>
      <c r="B572" s="247"/>
      <c r="C572" s="248"/>
      <c r="D572" s="238" t="s">
        <v>235</v>
      </c>
      <c r="E572" s="249" t="s">
        <v>28</v>
      </c>
      <c r="F572" s="250" t="s">
        <v>84</v>
      </c>
      <c r="G572" s="248"/>
      <c r="H572" s="251">
        <v>2</v>
      </c>
      <c r="I572" s="252"/>
      <c r="J572" s="248"/>
      <c r="K572" s="248"/>
      <c r="L572" s="253"/>
      <c r="M572" s="254"/>
      <c r="N572" s="255"/>
      <c r="O572" s="255"/>
      <c r="P572" s="255"/>
      <c r="Q572" s="255"/>
      <c r="R572" s="255"/>
      <c r="S572" s="255"/>
      <c r="T572" s="256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57" t="s">
        <v>235</v>
      </c>
      <c r="AU572" s="257" t="s">
        <v>84</v>
      </c>
      <c r="AV572" s="14" t="s">
        <v>84</v>
      </c>
      <c r="AW572" s="14" t="s">
        <v>35</v>
      </c>
      <c r="AX572" s="14" t="s">
        <v>82</v>
      </c>
      <c r="AY572" s="257" t="s">
        <v>223</v>
      </c>
    </row>
    <row r="573" s="2" customFormat="1" ht="16.5" customHeight="1">
      <c r="A573" s="42"/>
      <c r="B573" s="43"/>
      <c r="C573" s="269" t="s">
        <v>854</v>
      </c>
      <c r="D573" s="269" t="s">
        <v>375</v>
      </c>
      <c r="E573" s="270" t="s">
        <v>855</v>
      </c>
      <c r="F573" s="271" t="s">
        <v>856</v>
      </c>
      <c r="G573" s="272" t="s">
        <v>251</v>
      </c>
      <c r="H573" s="273">
        <v>2</v>
      </c>
      <c r="I573" s="274"/>
      <c r="J573" s="275">
        <f>ROUND(I573*H573,2)</f>
        <v>0</v>
      </c>
      <c r="K573" s="271" t="s">
        <v>230</v>
      </c>
      <c r="L573" s="276"/>
      <c r="M573" s="277" t="s">
        <v>28</v>
      </c>
      <c r="N573" s="278" t="s">
        <v>45</v>
      </c>
      <c r="O573" s="88"/>
      <c r="P573" s="227">
        <f>O573*H573</f>
        <v>0</v>
      </c>
      <c r="Q573" s="227">
        <v>0.0195</v>
      </c>
      <c r="R573" s="227">
        <f>Q573*H573</f>
        <v>0.039</v>
      </c>
      <c r="S573" s="227">
        <v>0</v>
      </c>
      <c r="T573" s="228">
        <f>S573*H573</f>
        <v>0</v>
      </c>
      <c r="U573" s="42"/>
      <c r="V573" s="42"/>
      <c r="W573" s="42"/>
      <c r="X573" s="42"/>
      <c r="Y573" s="42"/>
      <c r="Z573" s="42"/>
      <c r="AA573" s="42"/>
      <c r="AB573" s="42"/>
      <c r="AC573" s="42"/>
      <c r="AD573" s="42"/>
      <c r="AE573" s="42"/>
      <c r="AR573" s="229" t="s">
        <v>420</v>
      </c>
      <c r="AT573" s="229" t="s">
        <v>375</v>
      </c>
      <c r="AU573" s="229" t="s">
        <v>84</v>
      </c>
      <c r="AY573" s="21" t="s">
        <v>223</v>
      </c>
      <c r="BE573" s="230">
        <f>IF(N573="základní",J573,0)</f>
        <v>0</v>
      </c>
      <c r="BF573" s="230">
        <f>IF(N573="snížená",J573,0)</f>
        <v>0</v>
      </c>
      <c r="BG573" s="230">
        <f>IF(N573="zákl. přenesená",J573,0)</f>
        <v>0</v>
      </c>
      <c r="BH573" s="230">
        <f>IF(N573="sníž. přenesená",J573,0)</f>
        <v>0</v>
      </c>
      <c r="BI573" s="230">
        <f>IF(N573="nulová",J573,0)</f>
        <v>0</v>
      </c>
      <c r="BJ573" s="21" t="s">
        <v>82</v>
      </c>
      <c r="BK573" s="230">
        <f>ROUND(I573*H573,2)</f>
        <v>0</v>
      </c>
      <c r="BL573" s="21" t="s">
        <v>257</v>
      </c>
      <c r="BM573" s="229" t="s">
        <v>857</v>
      </c>
    </row>
    <row r="574" s="13" customFormat="1">
      <c r="A574" s="13"/>
      <c r="B574" s="236"/>
      <c r="C574" s="237"/>
      <c r="D574" s="238" t="s">
        <v>235</v>
      </c>
      <c r="E574" s="239" t="s">
        <v>28</v>
      </c>
      <c r="F574" s="240" t="s">
        <v>441</v>
      </c>
      <c r="G574" s="237"/>
      <c r="H574" s="239" t="s">
        <v>28</v>
      </c>
      <c r="I574" s="241"/>
      <c r="J574" s="237"/>
      <c r="K574" s="237"/>
      <c r="L574" s="242"/>
      <c r="M574" s="243"/>
      <c r="N574" s="244"/>
      <c r="O574" s="244"/>
      <c r="P574" s="244"/>
      <c r="Q574" s="244"/>
      <c r="R574" s="244"/>
      <c r="S574" s="244"/>
      <c r="T574" s="245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6" t="s">
        <v>235</v>
      </c>
      <c r="AU574" s="246" t="s">
        <v>84</v>
      </c>
      <c r="AV574" s="13" t="s">
        <v>82</v>
      </c>
      <c r="AW574" s="13" t="s">
        <v>35</v>
      </c>
      <c r="AX574" s="13" t="s">
        <v>74</v>
      </c>
      <c r="AY574" s="246" t="s">
        <v>223</v>
      </c>
    </row>
    <row r="575" s="14" customFormat="1">
      <c r="A575" s="14"/>
      <c r="B575" s="247"/>
      <c r="C575" s="248"/>
      <c r="D575" s="238" t="s">
        <v>235</v>
      </c>
      <c r="E575" s="249" t="s">
        <v>28</v>
      </c>
      <c r="F575" s="250" t="s">
        <v>84</v>
      </c>
      <c r="G575" s="248"/>
      <c r="H575" s="251">
        <v>2</v>
      </c>
      <c r="I575" s="252"/>
      <c r="J575" s="248"/>
      <c r="K575" s="248"/>
      <c r="L575" s="253"/>
      <c r="M575" s="254"/>
      <c r="N575" s="255"/>
      <c r="O575" s="255"/>
      <c r="P575" s="255"/>
      <c r="Q575" s="255"/>
      <c r="R575" s="255"/>
      <c r="S575" s="255"/>
      <c r="T575" s="256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57" t="s">
        <v>235</v>
      </c>
      <c r="AU575" s="257" t="s">
        <v>84</v>
      </c>
      <c r="AV575" s="14" t="s">
        <v>84</v>
      </c>
      <c r="AW575" s="14" t="s">
        <v>35</v>
      </c>
      <c r="AX575" s="14" t="s">
        <v>82</v>
      </c>
      <c r="AY575" s="257" t="s">
        <v>223</v>
      </c>
    </row>
    <row r="576" s="2" customFormat="1" ht="24.15" customHeight="1">
      <c r="A576" s="42"/>
      <c r="B576" s="43"/>
      <c r="C576" s="218" t="s">
        <v>858</v>
      </c>
      <c r="D576" s="218" t="s">
        <v>226</v>
      </c>
      <c r="E576" s="219" t="s">
        <v>859</v>
      </c>
      <c r="F576" s="220" t="s">
        <v>860</v>
      </c>
      <c r="G576" s="221" t="s">
        <v>251</v>
      </c>
      <c r="H576" s="222">
        <v>1</v>
      </c>
      <c r="I576" s="223"/>
      <c r="J576" s="224">
        <f>ROUND(I576*H576,2)</f>
        <v>0</v>
      </c>
      <c r="K576" s="220" t="s">
        <v>230</v>
      </c>
      <c r="L576" s="48"/>
      <c r="M576" s="225" t="s">
        <v>28</v>
      </c>
      <c r="N576" s="226" t="s">
        <v>45</v>
      </c>
      <c r="O576" s="88"/>
      <c r="P576" s="227">
        <f>O576*H576</f>
        <v>0</v>
      </c>
      <c r="Q576" s="227">
        <v>0</v>
      </c>
      <c r="R576" s="227">
        <f>Q576*H576</f>
        <v>0</v>
      </c>
      <c r="S576" s="227">
        <v>0</v>
      </c>
      <c r="T576" s="228">
        <f>S576*H576</f>
        <v>0</v>
      </c>
      <c r="U576" s="42"/>
      <c r="V576" s="42"/>
      <c r="W576" s="42"/>
      <c r="X576" s="42"/>
      <c r="Y576" s="42"/>
      <c r="Z576" s="42"/>
      <c r="AA576" s="42"/>
      <c r="AB576" s="42"/>
      <c r="AC576" s="42"/>
      <c r="AD576" s="42"/>
      <c r="AE576" s="42"/>
      <c r="AR576" s="229" t="s">
        <v>257</v>
      </c>
      <c r="AT576" s="229" t="s">
        <v>226</v>
      </c>
      <c r="AU576" s="229" t="s">
        <v>84</v>
      </c>
      <c r="AY576" s="21" t="s">
        <v>223</v>
      </c>
      <c r="BE576" s="230">
        <f>IF(N576="základní",J576,0)</f>
        <v>0</v>
      </c>
      <c r="BF576" s="230">
        <f>IF(N576="snížená",J576,0)</f>
        <v>0</v>
      </c>
      <c r="BG576" s="230">
        <f>IF(N576="zákl. přenesená",J576,0)</f>
        <v>0</v>
      </c>
      <c r="BH576" s="230">
        <f>IF(N576="sníž. přenesená",J576,0)</f>
        <v>0</v>
      </c>
      <c r="BI576" s="230">
        <f>IF(N576="nulová",J576,0)</f>
        <v>0</v>
      </c>
      <c r="BJ576" s="21" t="s">
        <v>82</v>
      </c>
      <c r="BK576" s="230">
        <f>ROUND(I576*H576,2)</f>
        <v>0</v>
      </c>
      <c r="BL576" s="21" t="s">
        <v>257</v>
      </c>
      <c r="BM576" s="229" t="s">
        <v>861</v>
      </c>
    </row>
    <row r="577" s="2" customFormat="1">
      <c r="A577" s="42"/>
      <c r="B577" s="43"/>
      <c r="C577" s="44"/>
      <c r="D577" s="231" t="s">
        <v>233</v>
      </c>
      <c r="E577" s="44"/>
      <c r="F577" s="232" t="s">
        <v>862</v>
      </c>
      <c r="G577" s="44"/>
      <c r="H577" s="44"/>
      <c r="I577" s="233"/>
      <c r="J577" s="44"/>
      <c r="K577" s="44"/>
      <c r="L577" s="48"/>
      <c r="M577" s="234"/>
      <c r="N577" s="235"/>
      <c r="O577" s="88"/>
      <c r="P577" s="88"/>
      <c r="Q577" s="88"/>
      <c r="R577" s="88"/>
      <c r="S577" s="88"/>
      <c r="T577" s="89"/>
      <c r="U577" s="42"/>
      <c r="V577" s="42"/>
      <c r="W577" s="42"/>
      <c r="X577" s="42"/>
      <c r="Y577" s="42"/>
      <c r="Z577" s="42"/>
      <c r="AA577" s="42"/>
      <c r="AB577" s="42"/>
      <c r="AC577" s="42"/>
      <c r="AD577" s="42"/>
      <c r="AE577" s="42"/>
      <c r="AT577" s="21" t="s">
        <v>233</v>
      </c>
      <c r="AU577" s="21" t="s">
        <v>84</v>
      </c>
    </row>
    <row r="578" s="13" customFormat="1">
      <c r="A578" s="13"/>
      <c r="B578" s="236"/>
      <c r="C578" s="237"/>
      <c r="D578" s="238" t="s">
        <v>235</v>
      </c>
      <c r="E578" s="239" t="s">
        <v>28</v>
      </c>
      <c r="F578" s="240" t="s">
        <v>441</v>
      </c>
      <c r="G578" s="237"/>
      <c r="H578" s="239" t="s">
        <v>28</v>
      </c>
      <c r="I578" s="241"/>
      <c r="J578" s="237"/>
      <c r="K578" s="237"/>
      <c r="L578" s="242"/>
      <c r="M578" s="243"/>
      <c r="N578" s="244"/>
      <c r="O578" s="244"/>
      <c r="P578" s="244"/>
      <c r="Q578" s="244"/>
      <c r="R578" s="244"/>
      <c r="S578" s="244"/>
      <c r="T578" s="245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6" t="s">
        <v>235</v>
      </c>
      <c r="AU578" s="246" t="s">
        <v>84</v>
      </c>
      <c r="AV578" s="13" t="s">
        <v>82</v>
      </c>
      <c r="AW578" s="13" t="s">
        <v>35</v>
      </c>
      <c r="AX578" s="13" t="s">
        <v>74</v>
      </c>
      <c r="AY578" s="246" t="s">
        <v>223</v>
      </c>
    </row>
    <row r="579" s="14" customFormat="1">
      <c r="A579" s="14"/>
      <c r="B579" s="247"/>
      <c r="C579" s="248"/>
      <c r="D579" s="238" t="s">
        <v>235</v>
      </c>
      <c r="E579" s="249" t="s">
        <v>28</v>
      </c>
      <c r="F579" s="250" t="s">
        <v>82</v>
      </c>
      <c r="G579" s="248"/>
      <c r="H579" s="251">
        <v>1</v>
      </c>
      <c r="I579" s="252"/>
      <c r="J579" s="248"/>
      <c r="K579" s="248"/>
      <c r="L579" s="253"/>
      <c r="M579" s="254"/>
      <c r="N579" s="255"/>
      <c r="O579" s="255"/>
      <c r="P579" s="255"/>
      <c r="Q579" s="255"/>
      <c r="R579" s="255"/>
      <c r="S579" s="255"/>
      <c r="T579" s="256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7" t="s">
        <v>235</v>
      </c>
      <c r="AU579" s="257" t="s">
        <v>84</v>
      </c>
      <c r="AV579" s="14" t="s">
        <v>84</v>
      </c>
      <c r="AW579" s="14" t="s">
        <v>35</v>
      </c>
      <c r="AX579" s="14" t="s">
        <v>82</v>
      </c>
      <c r="AY579" s="257" t="s">
        <v>223</v>
      </c>
    </row>
    <row r="580" s="2" customFormat="1" ht="16.5" customHeight="1">
      <c r="A580" s="42"/>
      <c r="B580" s="43"/>
      <c r="C580" s="269" t="s">
        <v>863</v>
      </c>
      <c r="D580" s="269" t="s">
        <v>375</v>
      </c>
      <c r="E580" s="270" t="s">
        <v>864</v>
      </c>
      <c r="F580" s="271" t="s">
        <v>865</v>
      </c>
      <c r="G580" s="272" t="s">
        <v>251</v>
      </c>
      <c r="H580" s="273">
        <v>1</v>
      </c>
      <c r="I580" s="274"/>
      <c r="J580" s="275">
        <f>ROUND(I580*H580,2)</f>
        <v>0</v>
      </c>
      <c r="K580" s="271" t="s">
        <v>230</v>
      </c>
      <c r="L580" s="276"/>
      <c r="M580" s="277" t="s">
        <v>28</v>
      </c>
      <c r="N580" s="278" t="s">
        <v>45</v>
      </c>
      <c r="O580" s="88"/>
      <c r="P580" s="227">
        <f>O580*H580</f>
        <v>0</v>
      </c>
      <c r="Q580" s="227">
        <v>0.035999999999999997</v>
      </c>
      <c r="R580" s="227">
        <f>Q580*H580</f>
        <v>0.035999999999999997</v>
      </c>
      <c r="S580" s="227">
        <v>0</v>
      </c>
      <c r="T580" s="228">
        <f>S580*H580</f>
        <v>0</v>
      </c>
      <c r="U580" s="42"/>
      <c r="V580" s="42"/>
      <c r="W580" s="42"/>
      <c r="X580" s="42"/>
      <c r="Y580" s="42"/>
      <c r="Z580" s="42"/>
      <c r="AA580" s="42"/>
      <c r="AB580" s="42"/>
      <c r="AC580" s="42"/>
      <c r="AD580" s="42"/>
      <c r="AE580" s="42"/>
      <c r="AR580" s="229" t="s">
        <v>420</v>
      </c>
      <c r="AT580" s="229" t="s">
        <v>375</v>
      </c>
      <c r="AU580" s="229" t="s">
        <v>84</v>
      </c>
      <c r="AY580" s="21" t="s">
        <v>223</v>
      </c>
      <c r="BE580" s="230">
        <f>IF(N580="základní",J580,0)</f>
        <v>0</v>
      </c>
      <c r="BF580" s="230">
        <f>IF(N580="snížená",J580,0)</f>
        <v>0</v>
      </c>
      <c r="BG580" s="230">
        <f>IF(N580="zákl. přenesená",J580,0)</f>
        <v>0</v>
      </c>
      <c r="BH580" s="230">
        <f>IF(N580="sníž. přenesená",J580,0)</f>
        <v>0</v>
      </c>
      <c r="BI580" s="230">
        <f>IF(N580="nulová",J580,0)</f>
        <v>0</v>
      </c>
      <c r="BJ580" s="21" t="s">
        <v>82</v>
      </c>
      <c r="BK580" s="230">
        <f>ROUND(I580*H580,2)</f>
        <v>0</v>
      </c>
      <c r="BL580" s="21" t="s">
        <v>257</v>
      </c>
      <c r="BM580" s="229" t="s">
        <v>866</v>
      </c>
    </row>
    <row r="581" s="13" customFormat="1">
      <c r="A581" s="13"/>
      <c r="B581" s="236"/>
      <c r="C581" s="237"/>
      <c r="D581" s="238" t="s">
        <v>235</v>
      </c>
      <c r="E581" s="239" t="s">
        <v>28</v>
      </c>
      <c r="F581" s="240" t="s">
        <v>441</v>
      </c>
      <c r="G581" s="237"/>
      <c r="H581" s="239" t="s">
        <v>28</v>
      </c>
      <c r="I581" s="241"/>
      <c r="J581" s="237"/>
      <c r="K581" s="237"/>
      <c r="L581" s="242"/>
      <c r="M581" s="243"/>
      <c r="N581" s="244"/>
      <c r="O581" s="244"/>
      <c r="P581" s="244"/>
      <c r="Q581" s="244"/>
      <c r="R581" s="244"/>
      <c r="S581" s="244"/>
      <c r="T581" s="245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6" t="s">
        <v>235</v>
      </c>
      <c r="AU581" s="246" t="s">
        <v>84</v>
      </c>
      <c r="AV581" s="13" t="s">
        <v>82</v>
      </c>
      <c r="AW581" s="13" t="s">
        <v>35</v>
      </c>
      <c r="AX581" s="13" t="s">
        <v>74</v>
      </c>
      <c r="AY581" s="246" t="s">
        <v>223</v>
      </c>
    </row>
    <row r="582" s="14" customFormat="1">
      <c r="A582" s="14"/>
      <c r="B582" s="247"/>
      <c r="C582" s="248"/>
      <c r="D582" s="238" t="s">
        <v>235</v>
      </c>
      <c r="E582" s="249" t="s">
        <v>28</v>
      </c>
      <c r="F582" s="250" t="s">
        <v>82</v>
      </c>
      <c r="G582" s="248"/>
      <c r="H582" s="251">
        <v>1</v>
      </c>
      <c r="I582" s="252"/>
      <c r="J582" s="248"/>
      <c r="K582" s="248"/>
      <c r="L582" s="253"/>
      <c r="M582" s="254"/>
      <c r="N582" s="255"/>
      <c r="O582" s="255"/>
      <c r="P582" s="255"/>
      <c r="Q582" s="255"/>
      <c r="R582" s="255"/>
      <c r="S582" s="255"/>
      <c r="T582" s="256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57" t="s">
        <v>235</v>
      </c>
      <c r="AU582" s="257" t="s">
        <v>84</v>
      </c>
      <c r="AV582" s="14" t="s">
        <v>84</v>
      </c>
      <c r="AW582" s="14" t="s">
        <v>35</v>
      </c>
      <c r="AX582" s="14" t="s">
        <v>82</v>
      </c>
      <c r="AY582" s="257" t="s">
        <v>223</v>
      </c>
    </row>
    <row r="583" s="2" customFormat="1" ht="24.15" customHeight="1">
      <c r="A583" s="42"/>
      <c r="B583" s="43"/>
      <c r="C583" s="218" t="s">
        <v>867</v>
      </c>
      <c r="D583" s="218" t="s">
        <v>226</v>
      </c>
      <c r="E583" s="219" t="s">
        <v>868</v>
      </c>
      <c r="F583" s="220" t="s">
        <v>869</v>
      </c>
      <c r="G583" s="221" t="s">
        <v>251</v>
      </c>
      <c r="H583" s="222">
        <v>1</v>
      </c>
      <c r="I583" s="223"/>
      <c r="J583" s="224">
        <f>ROUND(I583*H583,2)</f>
        <v>0</v>
      </c>
      <c r="K583" s="220" t="s">
        <v>230</v>
      </c>
      <c r="L583" s="48"/>
      <c r="M583" s="225" t="s">
        <v>28</v>
      </c>
      <c r="N583" s="226" t="s">
        <v>45</v>
      </c>
      <c r="O583" s="88"/>
      <c r="P583" s="227">
        <f>O583*H583</f>
        <v>0</v>
      </c>
      <c r="Q583" s="227">
        <v>0</v>
      </c>
      <c r="R583" s="227">
        <f>Q583*H583</f>
        <v>0</v>
      </c>
      <c r="S583" s="227">
        <v>0</v>
      </c>
      <c r="T583" s="228">
        <f>S583*H583</f>
        <v>0</v>
      </c>
      <c r="U583" s="42"/>
      <c r="V583" s="42"/>
      <c r="W583" s="42"/>
      <c r="X583" s="42"/>
      <c r="Y583" s="42"/>
      <c r="Z583" s="42"/>
      <c r="AA583" s="42"/>
      <c r="AB583" s="42"/>
      <c r="AC583" s="42"/>
      <c r="AD583" s="42"/>
      <c r="AE583" s="42"/>
      <c r="AR583" s="229" t="s">
        <v>257</v>
      </c>
      <c r="AT583" s="229" t="s">
        <v>226</v>
      </c>
      <c r="AU583" s="229" t="s">
        <v>84</v>
      </c>
      <c r="AY583" s="21" t="s">
        <v>223</v>
      </c>
      <c r="BE583" s="230">
        <f>IF(N583="základní",J583,0)</f>
        <v>0</v>
      </c>
      <c r="BF583" s="230">
        <f>IF(N583="snížená",J583,0)</f>
        <v>0</v>
      </c>
      <c r="BG583" s="230">
        <f>IF(N583="zákl. přenesená",J583,0)</f>
        <v>0</v>
      </c>
      <c r="BH583" s="230">
        <f>IF(N583="sníž. přenesená",J583,0)</f>
        <v>0</v>
      </c>
      <c r="BI583" s="230">
        <f>IF(N583="nulová",J583,0)</f>
        <v>0</v>
      </c>
      <c r="BJ583" s="21" t="s">
        <v>82</v>
      </c>
      <c r="BK583" s="230">
        <f>ROUND(I583*H583,2)</f>
        <v>0</v>
      </c>
      <c r="BL583" s="21" t="s">
        <v>257</v>
      </c>
      <c r="BM583" s="229" t="s">
        <v>870</v>
      </c>
    </row>
    <row r="584" s="2" customFormat="1">
      <c r="A584" s="42"/>
      <c r="B584" s="43"/>
      <c r="C584" s="44"/>
      <c r="D584" s="231" t="s">
        <v>233</v>
      </c>
      <c r="E584" s="44"/>
      <c r="F584" s="232" t="s">
        <v>871</v>
      </c>
      <c r="G584" s="44"/>
      <c r="H584" s="44"/>
      <c r="I584" s="233"/>
      <c r="J584" s="44"/>
      <c r="K584" s="44"/>
      <c r="L584" s="48"/>
      <c r="M584" s="234"/>
      <c r="N584" s="235"/>
      <c r="O584" s="88"/>
      <c r="P584" s="88"/>
      <c r="Q584" s="88"/>
      <c r="R584" s="88"/>
      <c r="S584" s="88"/>
      <c r="T584" s="89"/>
      <c r="U584" s="42"/>
      <c r="V584" s="42"/>
      <c r="W584" s="42"/>
      <c r="X584" s="42"/>
      <c r="Y584" s="42"/>
      <c r="Z584" s="42"/>
      <c r="AA584" s="42"/>
      <c r="AB584" s="42"/>
      <c r="AC584" s="42"/>
      <c r="AD584" s="42"/>
      <c r="AE584" s="42"/>
      <c r="AT584" s="21" t="s">
        <v>233</v>
      </c>
      <c r="AU584" s="21" t="s">
        <v>84</v>
      </c>
    </row>
    <row r="585" s="13" customFormat="1">
      <c r="A585" s="13"/>
      <c r="B585" s="236"/>
      <c r="C585" s="237"/>
      <c r="D585" s="238" t="s">
        <v>235</v>
      </c>
      <c r="E585" s="239" t="s">
        <v>28</v>
      </c>
      <c r="F585" s="240" t="s">
        <v>441</v>
      </c>
      <c r="G585" s="237"/>
      <c r="H585" s="239" t="s">
        <v>28</v>
      </c>
      <c r="I585" s="241"/>
      <c r="J585" s="237"/>
      <c r="K585" s="237"/>
      <c r="L585" s="242"/>
      <c r="M585" s="243"/>
      <c r="N585" s="244"/>
      <c r="O585" s="244"/>
      <c r="P585" s="244"/>
      <c r="Q585" s="244"/>
      <c r="R585" s="244"/>
      <c r="S585" s="244"/>
      <c r="T585" s="245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6" t="s">
        <v>235</v>
      </c>
      <c r="AU585" s="246" t="s">
        <v>84</v>
      </c>
      <c r="AV585" s="13" t="s">
        <v>82</v>
      </c>
      <c r="AW585" s="13" t="s">
        <v>35</v>
      </c>
      <c r="AX585" s="13" t="s">
        <v>74</v>
      </c>
      <c r="AY585" s="246" t="s">
        <v>223</v>
      </c>
    </row>
    <row r="586" s="14" customFormat="1">
      <c r="A586" s="14"/>
      <c r="B586" s="247"/>
      <c r="C586" s="248"/>
      <c r="D586" s="238" t="s">
        <v>235</v>
      </c>
      <c r="E586" s="249" t="s">
        <v>28</v>
      </c>
      <c r="F586" s="250" t="s">
        <v>82</v>
      </c>
      <c r="G586" s="248"/>
      <c r="H586" s="251">
        <v>1</v>
      </c>
      <c r="I586" s="252"/>
      <c r="J586" s="248"/>
      <c r="K586" s="248"/>
      <c r="L586" s="253"/>
      <c r="M586" s="254"/>
      <c r="N586" s="255"/>
      <c r="O586" s="255"/>
      <c r="P586" s="255"/>
      <c r="Q586" s="255"/>
      <c r="R586" s="255"/>
      <c r="S586" s="255"/>
      <c r="T586" s="256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7" t="s">
        <v>235</v>
      </c>
      <c r="AU586" s="257" t="s">
        <v>84</v>
      </c>
      <c r="AV586" s="14" t="s">
        <v>84</v>
      </c>
      <c r="AW586" s="14" t="s">
        <v>35</v>
      </c>
      <c r="AX586" s="14" t="s">
        <v>82</v>
      </c>
      <c r="AY586" s="257" t="s">
        <v>223</v>
      </c>
    </row>
    <row r="587" s="2" customFormat="1" ht="24.15" customHeight="1">
      <c r="A587" s="42"/>
      <c r="B587" s="43"/>
      <c r="C587" s="218" t="s">
        <v>872</v>
      </c>
      <c r="D587" s="218" t="s">
        <v>226</v>
      </c>
      <c r="E587" s="219" t="s">
        <v>873</v>
      </c>
      <c r="F587" s="220" t="s">
        <v>874</v>
      </c>
      <c r="G587" s="221" t="s">
        <v>251</v>
      </c>
      <c r="H587" s="222">
        <v>1</v>
      </c>
      <c r="I587" s="223"/>
      <c r="J587" s="224">
        <f>ROUND(I587*H587,2)</f>
        <v>0</v>
      </c>
      <c r="K587" s="220" t="s">
        <v>230</v>
      </c>
      <c r="L587" s="48"/>
      <c r="M587" s="225" t="s">
        <v>28</v>
      </c>
      <c r="N587" s="226" t="s">
        <v>45</v>
      </c>
      <c r="O587" s="88"/>
      <c r="P587" s="227">
        <f>O587*H587</f>
        <v>0</v>
      </c>
      <c r="Q587" s="227">
        <v>0</v>
      </c>
      <c r="R587" s="227">
        <f>Q587*H587</f>
        <v>0</v>
      </c>
      <c r="S587" s="227">
        <v>0</v>
      </c>
      <c r="T587" s="228">
        <f>S587*H587</f>
        <v>0</v>
      </c>
      <c r="U587" s="42"/>
      <c r="V587" s="42"/>
      <c r="W587" s="42"/>
      <c r="X587" s="42"/>
      <c r="Y587" s="42"/>
      <c r="Z587" s="42"/>
      <c r="AA587" s="42"/>
      <c r="AB587" s="42"/>
      <c r="AC587" s="42"/>
      <c r="AD587" s="42"/>
      <c r="AE587" s="42"/>
      <c r="AR587" s="229" t="s">
        <v>257</v>
      </c>
      <c r="AT587" s="229" t="s">
        <v>226</v>
      </c>
      <c r="AU587" s="229" t="s">
        <v>84</v>
      </c>
      <c r="AY587" s="21" t="s">
        <v>223</v>
      </c>
      <c r="BE587" s="230">
        <f>IF(N587="základní",J587,0)</f>
        <v>0</v>
      </c>
      <c r="BF587" s="230">
        <f>IF(N587="snížená",J587,0)</f>
        <v>0</v>
      </c>
      <c r="BG587" s="230">
        <f>IF(N587="zákl. přenesená",J587,0)</f>
        <v>0</v>
      </c>
      <c r="BH587" s="230">
        <f>IF(N587="sníž. přenesená",J587,0)</f>
        <v>0</v>
      </c>
      <c r="BI587" s="230">
        <f>IF(N587="nulová",J587,0)</f>
        <v>0</v>
      </c>
      <c r="BJ587" s="21" t="s">
        <v>82</v>
      </c>
      <c r="BK587" s="230">
        <f>ROUND(I587*H587,2)</f>
        <v>0</v>
      </c>
      <c r="BL587" s="21" t="s">
        <v>257</v>
      </c>
      <c r="BM587" s="229" t="s">
        <v>875</v>
      </c>
    </row>
    <row r="588" s="2" customFormat="1">
      <c r="A588" s="42"/>
      <c r="B588" s="43"/>
      <c r="C588" s="44"/>
      <c r="D588" s="231" t="s">
        <v>233</v>
      </c>
      <c r="E588" s="44"/>
      <c r="F588" s="232" t="s">
        <v>876</v>
      </c>
      <c r="G588" s="44"/>
      <c r="H588" s="44"/>
      <c r="I588" s="233"/>
      <c r="J588" s="44"/>
      <c r="K588" s="44"/>
      <c r="L588" s="48"/>
      <c r="M588" s="234"/>
      <c r="N588" s="235"/>
      <c r="O588" s="88"/>
      <c r="P588" s="88"/>
      <c r="Q588" s="88"/>
      <c r="R588" s="88"/>
      <c r="S588" s="88"/>
      <c r="T588" s="89"/>
      <c r="U588" s="42"/>
      <c r="V588" s="42"/>
      <c r="W588" s="42"/>
      <c r="X588" s="42"/>
      <c r="Y588" s="42"/>
      <c r="Z588" s="42"/>
      <c r="AA588" s="42"/>
      <c r="AB588" s="42"/>
      <c r="AC588" s="42"/>
      <c r="AD588" s="42"/>
      <c r="AE588" s="42"/>
      <c r="AT588" s="21" t="s">
        <v>233</v>
      </c>
      <c r="AU588" s="21" t="s">
        <v>84</v>
      </c>
    </row>
    <row r="589" s="13" customFormat="1">
      <c r="A589" s="13"/>
      <c r="B589" s="236"/>
      <c r="C589" s="237"/>
      <c r="D589" s="238" t="s">
        <v>235</v>
      </c>
      <c r="E589" s="239" t="s">
        <v>28</v>
      </c>
      <c r="F589" s="240" t="s">
        <v>441</v>
      </c>
      <c r="G589" s="237"/>
      <c r="H589" s="239" t="s">
        <v>28</v>
      </c>
      <c r="I589" s="241"/>
      <c r="J589" s="237"/>
      <c r="K589" s="237"/>
      <c r="L589" s="242"/>
      <c r="M589" s="243"/>
      <c r="N589" s="244"/>
      <c r="O589" s="244"/>
      <c r="P589" s="244"/>
      <c r="Q589" s="244"/>
      <c r="R589" s="244"/>
      <c r="S589" s="244"/>
      <c r="T589" s="245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6" t="s">
        <v>235</v>
      </c>
      <c r="AU589" s="246" t="s">
        <v>84</v>
      </c>
      <c r="AV589" s="13" t="s">
        <v>82</v>
      </c>
      <c r="AW589" s="13" t="s">
        <v>35</v>
      </c>
      <c r="AX589" s="13" t="s">
        <v>74</v>
      </c>
      <c r="AY589" s="246" t="s">
        <v>223</v>
      </c>
    </row>
    <row r="590" s="14" customFormat="1">
      <c r="A590" s="14"/>
      <c r="B590" s="247"/>
      <c r="C590" s="248"/>
      <c r="D590" s="238" t="s">
        <v>235</v>
      </c>
      <c r="E590" s="249" t="s">
        <v>28</v>
      </c>
      <c r="F590" s="250" t="s">
        <v>82</v>
      </c>
      <c r="G590" s="248"/>
      <c r="H590" s="251">
        <v>1</v>
      </c>
      <c r="I590" s="252"/>
      <c r="J590" s="248"/>
      <c r="K590" s="248"/>
      <c r="L590" s="253"/>
      <c r="M590" s="254"/>
      <c r="N590" s="255"/>
      <c r="O590" s="255"/>
      <c r="P590" s="255"/>
      <c r="Q590" s="255"/>
      <c r="R590" s="255"/>
      <c r="S590" s="255"/>
      <c r="T590" s="256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7" t="s">
        <v>235</v>
      </c>
      <c r="AU590" s="257" t="s">
        <v>84</v>
      </c>
      <c r="AV590" s="14" t="s">
        <v>84</v>
      </c>
      <c r="AW590" s="14" t="s">
        <v>35</v>
      </c>
      <c r="AX590" s="14" t="s">
        <v>82</v>
      </c>
      <c r="AY590" s="257" t="s">
        <v>223</v>
      </c>
    </row>
    <row r="591" s="2" customFormat="1" ht="24.15" customHeight="1">
      <c r="A591" s="42"/>
      <c r="B591" s="43"/>
      <c r="C591" s="269" t="s">
        <v>877</v>
      </c>
      <c r="D591" s="269" t="s">
        <v>375</v>
      </c>
      <c r="E591" s="270" t="s">
        <v>878</v>
      </c>
      <c r="F591" s="271" t="s">
        <v>879</v>
      </c>
      <c r="G591" s="272" t="s">
        <v>251</v>
      </c>
      <c r="H591" s="273">
        <v>1</v>
      </c>
      <c r="I591" s="274"/>
      <c r="J591" s="275">
        <f>ROUND(I591*H591,2)</f>
        <v>0</v>
      </c>
      <c r="K591" s="271" t="s">
        <v>28</v>
      </c>
      <c r="L591" s="276"/>
      <c r="M591" s="277" t="s">
        <v>28</v>
      </c>
      <c r="N591" s="278" t="s">
        <v>45</v>
      </c>
      <c r="O591" s="88"/>
      <c r="P591" s="227">
        <f>O591*H591</f>
        <v>0</v>
      </c>
      <c r="Q591" s="227">
        <v>0.021600000000000001</v>
      </c>
      <c r="R591" s="227">
        <f>Q591*H591</f>
        <v>0.021600000000000001</v>
      </c>
      <c r="S591" s="227">
        <v>0</v>
      </c>
      <c r="T591" s="228">
        <f>S591*H591</f>
        <v>0</v>
      </c>
      <c r="U591" s="42"/>
      <c r="V591" s="42"/>
      <c r="W591" s="42"/>
      <c r="X591" s="42"/>
      <c r="Y591" s="42"/>
      <c r="Z591" s="42"/>
      <c r="AA591" s="42"/>
      <c r="AB591" s="42"/>
      <c r="AC591" s="42"/>
      <c r="AD591" s="42"/>
      <c r="AE591" s="42"/>
      <c r="AR591" s="229" t="s">
        <v>420</v>
      </c>
      <c r="AT591" s="229" t="s">
        <v>375</v>
      </c>
      <c r="AU591" s="229" t="s">
        <v>84</v>
      </c>
      <c r="AY591" s="21" t="s">
        <v>223</v>
      </c>
      <c r="BE591" s="230">
        <f>IF(N591="základní",J591,0)</f>
        <v>0</v>
      </c>
      <c r="BF591" s="230">
        <f>IF(N591="snížená",J591,0)</f>
        <v>0</v>
      </c>
      <c r="BG591" s="230">
        <f>IF(N591="zákl. přenesená",J591,0)</f>
        <v>0</v>
      </c>
      <c r="BH591" s="230">
        <f>IF(N591="sníž. přenesená",J591,0)</f>
        <v>0</v>
      </c>
      <c r="BI591" s="230">
        <f>IF(N591="nulová",J591,0)</f>
        <v>0</v>
      </c>
      <c r="BJ591" s="21" t="s">
        <v>82</v>
      </c>
      <c r="BK591" s="230">
        <f>ROUND(I591*H591,2)</f>
        <v>0</v>
      </c>
      <c r="BL591" s="21" t="s">
        <v>257</v>
      </c>
      <c r="BM591" s="229" t="s">
        <v>880</v>
      </c>
    </row>
    <row r="592" s="13" customFormat="1">
      <c r="A592" s="13"/>
      <c r="B592" s="236"/>
      <c r="C592" s="237"/>
      <c r="D592" s="238" t="s">
        <v>235</v>
      </c>
      <c r="E592" s="239" t="s">
        <v>28</v>
      </c>
      <c r="F592" s="240" t="s">
        <v>441</v>
      </c>
      <c r="G592" s="237"/>
      <c r="H592" s="239" t="s">
        <v>28</v>
      </c>
      <c r="I592" s="241"/>
      <c r="J592" s="237"/>
      <c r="K592" s="237"/>
      <c r="L592" s="242"/>
      <c r="M592" s="243"/>
      <c r="N592" s="244"/>
      <c r="O592" s="244"/>
      <c r="P592" s="244"/>
      <c r="Q592" s="244"/>
      <c r="R592" s="244"/>
      <c r="S592" s="244"/>
      <c r="T592" s="245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6" t="s">
        <v>235</v>
      </c>
      <c r="AU592" s="246" t="s">
        <v>84</v>
      </c>
      <c r="AV592" s="13" t="s">
        <v>82</v>
      </c>
      <c r="AW592" s="13" t="s">
        <v>35</v>
      </c>
      <c r="AX592" s="13" t="s">
        <v>74</v>
      </c>
      <c r="AY592" s="246" t="s">
        <v>223</v>
      </c>
    </row>
    <row r="593" s="14" customFormat="1">
      <c r="A593" s="14"/>
      <c r="B593" s="247"/>
      <c r="C593" s="248"/>
      <c r="D593" s="238" t="s">
        <v>235</v>
      </c>
      <c r="E593" s="249" t="s">
        <v>28</v>
      </c>
      <c r="F593" s="250" t="s">
        <v>82</v>
      </c>
      <c r="G593" s="248"/>
      <c r="H593" s="251">
        <v>1</v>
      </c>
      <c r="I593" s="252"/>
      <c r="J593" s="248"/>
      <c r="K593" s="248"/>
      <c r="L593" s="253"/>
      <c r="M593" s="254"/>
      <c r="N593" s="255"/>
      <c r="O593" s="255"/>
      <c r="P593" s="255"/>
      <c r="Q593" s="255"/>
      <c r="R593" s="255"/>
      <c r="S593" s="255"/>
      <c r="T593" s="256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7" t="s">
        <v>235</v>
      </c>
      <c r="AU593" s="257" t="s">
        <v>84</v>
      </c>
      <c r="AV593" s="14" t="s">
        <v>84</v>
      </c>
      <c r="AW593" s="14" t="s">
        <v>35</v>
      </c>
      <c r="AX593" s="14" t="s">
        <v>82</v>
      </c>
      <c r="AY593" s="257" t="s">
        <v>223</v>
      </c>
    </row>
    <row r="594" s="2" customFormat="1" ht="24.15" customHeight="1">
      <c r="A594" s="42"/>
      <c r="B594" s="43"/>
      <c r="C594" s="269" t="s">
        <v>881</v>
      </c>
      <c r="D594" s="269" t="s">
        <v>375</v>
      </c>
      <c r="E594" s="270" t="s">
        <v>882</v>
      </c>
      <c r="F594" s="271" t="s">
        <v>883</v>
      </c>
      <c r="G594" s="272" t="s">
        <v>251</v>
      </c>
      <c r="H594" s="273">
        <v>1</v>
      </c>
      <c r="I594" s="274"/>
      <c r="J594" s="275">
        <f>ROUND(I594*H594,2)</f>
        <v>0</v>
      </c>
      <c r="K594" s="271" t="s">
        <v>28</v>
      </c>
      <c r="L594" s="276"/>
      <c r="M594" s="277" t="s">
        <v>28</v>
      </c>
      <c r="N594" s="278" t="s">
        <v>45</v>
      </c>
      <c r="O594" s="88"/>
      <c r="P594" s="227">
        <f>O594*H594</f>
        <v>0</v>
      </c>
      <c r="Q594" s="227">
        <v>0.024299999999999999</v>
      </c>
      <c r="R594" s="227">
        <f>Q594*H594</f>
        <v>0.024299999999999999</v>
      </c>
      <c r="S594" s="227">
        <v>0</v>
      </c>
      <c r="T594" s="228">
        <f>S594*H594</f>
        <v>0</v>
      </c>
      <c r="U594" s="42"/>
      <c r="V594" s="42"/>
      <c r="W594" s="42"/>
      <c r="X594" s="42"/>
      <c r="Y594" s="42"/>
      <c r="Z594" s="42"/>
      <c r="AA594" s="42"/>
      <c r="AB594" s="42"/>
      <c r="AC594" s="42"/>
      <c r="AD594" s="42"/>
      <c r="AE594" s="42"/>
      <c r="AR594" s="229" t="s">
        <v>420</v>
      </c>
      <c r="AT594" s="229" t="s">
        <v>375</v>
      </c>
      <c r="AU594" s="229" t="s">
        <v>84</v>
      </c>
      <c r="AY594" s="21" t="s">
        <v>223</v>
      </c>
      <c r="BE594" s="230">
        <f>IF(N594="základní",J594,0)</f>
        <v>0</v>
      </c>
      <c r="BF594" s="230">
        <f>IF(N594="snížená",J594,0)</f>
        <v>0</v>
      </c>
      <c r="BG594" s="230">
        <f>IF(N594="zákl. přenesená",J594,0)</f>
        <v>0</v>
      </c>
      <c r="BH594" s="230">
        <f>IF(N594="sníž. přenesená",J594,0)</f>
        <v>0</v>
      </c>
      <c r="BI594" s="230">
        <f>IF(N594="nulová",J594,0)</f>
        <v>0</v>
      </c>
      <c r="BJ594" s="21" t="s">
        <v>82</v>
      </c>
      <c r="BK594" s="230">
        <f>ROUND(I594*H594,2)</f>
        <v>0</v>
      </c>
      <c r="BL594" s="21" t="s">
        <v>257</v>
      </c>
      <c r="BM594" s="229" t="s">
        <v>884</v>
      </c>
    </row>
    <row r="595" s="13" customFormat="1">
      <c r="A595" s="13"/>
      <c r="B595" s="236"/>
      <c r="C595" s="237"/>
      <c r="D595" s="238" t="s">
        <v>235</v>
      </c>
      <c r="E595" s="239" t="s">
        <v>28</v>
      </c>
      <c r="F595" s="240" t="s">
        <v>441</v>
      </c>
      <c r="G595" s="237"/>
      <c r="H595" s="239" t="s">
        <v>28</v>
      </c>
      <c r="I595" s="241"/>
      <c r="J595" s="237"/>
      <c r="K595" s="237"/>
      <c r="L595" s="242"/>
      <c r="M595" s="243"/>
      <c r="N595" s="244"/>
      <c r="O595" s="244"/>
      <c r="P595" s="244"/>
      <c r="Q595" s="244"/>
      <c r="R595" s="244"/>
      <c r="S595" s="244"/>
      <c r="T595" s="245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6" t="s">
        <v>235</v>
      </c>
      <c r="AU595" s="246" t="s">
        <v>84</v>
      </c>
      <c r="AV595" s="13" t="s">
        <v>82</v>
      </c>
      <c r="AW595" s="13" t="s">
        <v>35</v>
      </c>
      <c r="AX595" s="13" t="s">
        <v>74</v>
      </c>
      <c r="AY595" s="246" t="s">
        <v>223</v>
      </c>
    </row>
    <row r="596" s="14" customFormat="1">
      <c r="A596" s="14"/>
      <c r="B596" s="247"/>
      <c r="C596" s="248"/>
      <c r="D596" s="238" t="s">
        <v>235</v>
      </c>
      <c r="E596" s="249" t="s">
        <v>28</v>
      </c>
      <c r="F596" s="250" t="s">
        <v>82</v>
      </c>
      <c r="G596" s="248"/>
      <c r="H596" s="251">
        <v>1</v>
      </c>
      <c r="I596" s="252"/>
      <c r="J596" s="248"/>
      <c r="K596" s="248"/>
      <c r="L596" s="253"/>
      <c r="M596" s="254"/>
      <c r="N596" s="255"/>
      <c r="O596" s="255"/>
      <c r="P596" s="255"/>
      <c r="Q596" s="255"/>
      <c r="R596" s="255"/>
      <c r="S596" s="255"/>
      <c r="T596" s="256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7" t="s">
        <v>235</v>
      </c>
      <c r="AU596" s="257" t="s">
        <v>84</v>
      </c>
      <c r="AV596" s="14" t="s">
        <v>84</v>
      </c>
      <c r="AW596" s="14" t="s">
        <v>35</v>
      </c>
      <c r="AX596" s="14" t="s">
        <v>82</v>
      </c>
      <c r="AY596" s="257" t="s">
        <v>223</v>
      </c>
    </row>
    <row r="597" s="2" customFormat="1" ht="16.5" customHeight="1">
      <c r="A597" s="42"/>
      <c r="B597" s="43"/>
      <c r="C597" s="218" t="s">
        <v>885</v>
      </c>
      <c r="D597" s="218" t="s">
        <v>226</v>
      </c>
      <c r="E597" s="219" t="s">
        <v>886</v>
      </c>
      <c r="F597" s="220" t="s">
        <v>887</v>
      </c>
      <c r="G597" s="221" t="s">
        <v>251</v>
      </c>
      <c r="H597" s="222">
        <v>2</v>
      </c>
      <c r="I597" s="223"/>
      <c r="J597" s="224">
        <f>ROUND(I597*H597,2)</f>
        <v>0</v>
      </c>
      <c r="K597" s="220" t="s">
        <v>230</v>
      </c>
      <c r="L597" s="48"/>
      <c r="M597" s="225" t="s">
        <v>28</v>
      </c>
      <c r="N597" s="226" t="s">
        <v>45</v>
      </c>
      <c r="O597" s="88"/>
      <c r="P597" s="227">
        <f>O597*H597</f>
        <v>0</v>
      </c>
      <c r="Q597" s="227">
        <v>0</v>
      </c>
      <c r="R597" s="227">
        <f>Q597*H597</f>
        <v>0</v>
      </c>
      <c r="S597" s="227">
        <v>0</v>
      </c>
      <c r="T597" s="228">
        <f>S597*H597</f>
        <v>0</v>
      </c>
      <c r="U597" s="42"/>
      <c r="V597" s="42"/>
      <c r="W597" s="42"/>
      <c r="X597" s="42"/>
      <c r="Y597" s="42"/>
      <c r="Z597" s="42"/>
      <c r="AA597" s="42"/>
      <c r="AB597" s="42"/>
      <c r="AC597" s="42"/>
      <c r="AD597" s="42"/>
      <c r="AE597" s="42"/>
      <c r="AR597" s="229" t="s">
        <v>257</v>
      </c>
      <c r="AT597" s="229" t="s">
        <v>226</v>
      </c>
      <c r="AU597" s="229" t="s">
        <v>84</v>
      </c>
      <c r="AY597" s="21" t="s">
        <v>223</v>
      </c>
      <c r="BE597" s="230">
        <f>IF(N597="základní",J597,0)</f>
        <v>0</v>
      </c>
      <c r="BF597" s="230">
        <f>IF(N597="snížená",J597,0)</f>
        <v>0</v>
      </c>
      <c r="BG597" s="230">
        <f>IF(N597="zákl. přenesená",J597,0)</f>
        <v>0</v>
      </c>
      <c r="BH597" s="230">
        <f>IF(N597="sníž. přenesená",J597,0)</f>
        <v>0</v>
      </c>
      <c r="BI597" s="230">
        <f>IF(N597="nulová",J597,0)</f>
        <v>0</v>
      </c>
      <c r="BJ597" s="21" t="s">
        <v>82</v>
      </c>
      <c r="BK597" s="230">
        <f>ROUND(I597*H597,2)</f>
        <v>0</v>
      </c>
      <c r="BL597" s="21" t="s">
        <v>257</v>
      </c>
      <c r="BM597" s="229" t="s">
        <v>888</v>
      </c>
    </row>
    <row r="598" s="2" customFormat="1">
      <c r="A598" s="42"/>
      <c r="B598" s="43"/>
      <c r="C598" s="44"/>
      <c r="D598" s="231" t="s">
        <v>233</v>
      </c>
      <c r="E598" s="44"/>
      <c r="F598" s="232" t="s">
        <v>889</v>
      </c>
      <c r="G598" s="44"/>
      <c r="H598" s="44"/>
      <c r="I598" s="233"/>
      <c r="J598" s="44"/>
      <c r="K598" s="44"/>
      <c r="L598" s="48"/>
      <c r="M598" s="234"/>
      <c r="N598" s="235"/>
      <c r="O598" s="88"/>
      <c r="P598" s="88"/>
      <c r="Q598" s="88"/>
      <c r="R598" s="88"/>
      <c r="S598" s="88"/>
      <c r="T598" s="89"/>
      <c r="U598" s="42"/>
      <c r="V598" s="42"/>
      <c r="W598" s="42"/>
      <c r="X598" s="42"/>
      <c r="Y598" s="42"/>
      <c r="Z598" s="42"/>
      <c r="AA598" s="42"/>
      <c r="AB598" s="42"/>
      <c r="AC598" s="42"/>
      <c r="AD598" s="42"/>
      <c r="AE598" s="42"/>
      <c r="AT598" s="21" t="s">
        <v>233</v>
      </c>
      <c r="AU598" s="21" t="s">
        <v>84</v>
      </c>
    </row>
    <row r="599" s="13" customFormat="1">
      <c r="A599" s="13"/>
      <c r="B599" s="236"/>
      <c r="C599" s="237"/>
      <c r="D599" s="238" t="s">
        <v>235</v>
      </c>
      <c r="E599" s="239" t="s">
        <v>28</v>
      </c>
      <c r="F599" s="240" t="s">
        <v>441</v>
      </c>
      <c r="G599" s="237"/>
      <c r="H599" s="239" t="s">
        <v>28</v>
      </c>
      <c r="I599" s="241"/>
      <c r="J599" s="237"/>
      <c r="K599" s="237"/>
      <c r="L599" s="242"/>
      <c r="M599" s="243"/>
      <c r="N599" s="244"/>
      <c r="O599" s="244"/>
      <c r="P599" s="244"/>
      <c r="Q599" s="244"/>
      <c r="R599" s="244"/>
      <c r="S599" s="244"/>
      <c r="T599" s="245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46" t="s">
        <v>235</v>
      </c>
      <c r="AU599" s="246" t="s">
        <v>84</v>
      </c>
      <c r="AV599" s="13" t="s">
        <v>82</v>
      </c>
      <c r="AW599" s="13" t="s">
        <v>35</v>
      </c>
      <c r="AX599" s="13" t="s">
        <v>74</v>
      </c>
      <c r="AY599" s="246" t="s">
        <v>223</v>
      </c>
    </row>
    <row r="600" s="14" customFormat="1">
      <c r="A600" s="14"/>
      <c r="B600" s="247"/>
      <c r="C600" s="248"/>
      <c r="D600" s="238" t="s">
        <v>235</v>
      </c>
      <c r="E600" s="249" t="s">
        <v>28</v>
      </c>
      <c r="F600" s="250" t="s">
        <v>84</v>
      </c>
      <c r="G600" s="248"/>
      <c r="H600" s="251">
        <v>2</v>
      </c>
      <c r="I600" s="252"/>
      <c r="J600" s="248"/>
      <c r="K600" s="248"/>
      <c r="L600" s="253"/>
      <c r="M600" s="254"/>
      <c r="N600" s="255"/>
      <c r="O600" s="255"/>
      <c r="P600" s="255"/>
      <c r="Q600" s="255"/>
      <c r="R600" s="255"/>
      <c r="S600" s="255"/>
      <c r="T600" s="256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57" t="s">
        <v>235</v>
      </c>
      <c r="AU600" s="257" t="s">
        <v>84</v>
      </c>
      <c r="AV600" s="14" t="s">
        <v>84</v>
      </c>
      <c r="AW600" s="14" t="s">
        <v>35</v>
      </c>
      <c r="AX600" s="14" t="s">
        <v>82</v>
      </c>
      <c r="AY600" s="257" t="s">
        <v>223</v>
      </c>
    </row>
    <row r="601" s="2" customFormat="1" ht="16.5" customHeight="1">
      <c r="A601" s="42"/>
      <c r="B601" s="43"/>
      <c r="C601" s="269" t="s">
        <v>890</v>
      </c>
      <c r="D601" s="269" t="s">
        <v>375</v>
      </c>
      <c r="E601" s="270" t="s">
        <v>891</v>
      </c>
      <c r="F601" s="271" t="s">
        <v>892</v>
      </c>
      <c r="G601" s="272" t="s">
        <v>251</v>
      </c>
      <c r="H601" s="273">
        <v>2</v>
      </c>
      <c r="I601" s="274"/>
      <c r="J601" s="275">
        <f>ROUND(I601*H601,2)</f>
        <v>0</v>
      </c>
      <c r="K601" s="271" t="s">
        <v>230</v>
      </c>
      <c r="L601" s="276"/>
      <c r="M601" s="277" t="s">
        <v>28</v>
      </c>
      <c r="N601" s="278" t="s">
        <v>45</v>
      </c>
      <c r="O601" s="88"/>
      <c r="P601" s="227">
        <f>O601*H601</f>
        <v>0</v>
      </c>
      <c r="Q601" s="227">
        <v>0.0023999999999999998</v>
      </c>
      <c r="R601" s="227">
        <f>Q601*H601</f>
        <v>0.0047999999999999996</v>
      </c>
      <c r="S601" s="227">
        <v>0</v>
      </c>
      <c r="T601" s="228">
        <f>S601*H601</f>
        <v>0</v>
      </c>
      <c r="U601" s="42"/>
      <c r="V601" s="42"/>
      <c r="W601" s="42"/>
      <c r="X601" s="42"/>
      <c r="Y601" s="42"/>
      <c r="Z601" s="42"/>
      <c r="AA601" s="42"/>
      <c r="AB601" s="42"/>
      <c r="AC601" s="42"/>
      <c r="AD601" s="42"/>
      <c r="AE601" s="42"/>
      <c r="AR601" s="229" t="s">
        <v>420</v>
      </c>
      <c r="AT601" s="229" t="s">
        <v>375</v>
      </c>
      <c r="AU601" s="229" t="s">
        <v>84</v>
      </c>
      <c r="AY601" s="21" t="s">
        <v>223</v>
      </c>
      <c r="BE601" s="230">
        <f>IF(N601="základní",J601,0)</f>
        <v>0</v>
      </c>
      <c r="BF601" s="230">
        <f>IF(N601="snížená",J601,0)</f>
        <v>0</v>
      </c>
      <c r="BG601" s="230">
        <f>IF(N601="zákl. přenesená",J601,0)</f>
        <v>0</v>
      </c>
      <c r="BH601" s="230">
        <f>IF(N601="sníž. přenesená",J601,0)</f>
        <v>0</v>
      </c>
      <c r="BI601" s="230">
        <f>IF(N601="nulová",J601,0)</f>
        <v>0</v>
      </c>
      <c r="BJ601" s="21" t="s">
        <v>82</v>
      </c>
      <c r="BK601" s="230">
        <f>ROUND(I601*H601,2)</f>
        <v>0</v>
      </c>
      <c r="BL601" s="21" t="s">
        <v>257</v>
      </c>
      <c r="BM601" s="229" t="s">
        <v>893</v>
      </c>
    </row>
    <row r="602" s="13" customFormat="1">
      <c r="A602" s="13"/>
      <c r="B602" s="236"/>
      <c r="C602" s="237"/>
      <c r="D602" s="238" t="s">
        <v>235</v>
      </c>
      <c r="E602" s="239" t="s">
        <v>28</v>
      </c>
      <c r="F602" s="240" t="s">
        <v>441</v>
      </c>
      <c r="G602" s="237"/>
      <c r="H602" s="239" t="s">
        <v>28</v>
      </c>
      <c r="I602" s="241"/>
      <c r="J602" s="237"/>
      <c r="K602" s="237"/>
      <c r="L602" s="242"/>
      <c r="M602" s="243"/>
      <c r="N602" s="244"/>
      <c r="O602" s="244"/>
      <c r="P602" s="244"/>
      <c r="Q602" s="244"/>
      <c r="R602" s="244"/>
      <c r="S602" s="244"/>
      <c r="T602" s="245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6" t="s">
        <v>235</v>
      </c>
      <c r="AU602" s="246" t="s">
        <v>84</v>
      </c>
      <c r="AV602" s="13" t="s">
        <v>82</v>
      </c>
      <c r="AW602" s="13" t="s">
        <v>35</v>
      </c>
      <c r="AX602" s="13" t="s">
        <v>74</v>
      </c>
      <c r="AY602" s="246" t="s">
        <v>223</v>
      </c>
    </row>
    <row r="603" s="14" customFormat="1">
      <c r="A603" s="14"/>
      <c r="B603" s="247"/>
      <c r="C603" s="248"/>
      <c r="D603" s="238" t="s">
        <v>235</v>
      </c>
      <c r="E603" s="249" t="s">
        <v>28</v>
      </c>
      <c r="F603" s="250" t="s">
        <v>84</v>
      </c>
      <c r="G603" s="248"/>
      <c r="H603" s="251">
        <v>2</v>
      </c>
      <c r="I603" s="252"/>
      <c r="J603" s="248"/>
      <c r="K603" s="248"/>
      <c r="L603" s="253"/>
      <c r="M603" s="254"/>
      <c r="N603" s="255"/>
      <c r="O603" s="255"/>
      <c r="P603" s="255"/>
      <c r="Q603" s="255"/>
      <c r="R603" s="255"/>
      <c r="S603" s="255"/>
      <c r="T603" s="256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7" t="s">
        <v>235</v>
      </c>
      <c r="AU603" s="257" t="s">
        <v>84</v>
      </c>
      <c r="AV603" s="14" t="s">
        <v>84</v>
      </c>
      <c r="AW603" s="14" t="s">
        <v>35</v>
      </c>
      <c r="AX603" s="14" t="s">
        <v>82</v>
      </c>
      <c r="AY603" s="257" t="s">
        <v>223</v>
      </c>
    </row>
    <row r="604" s="2" customFormat="1" ht="16.5" customHeight="1">
      <c r="A604" s="42"/>
      <c r="B604" s="43"/>
      <c r="C604" s="218" t="s">
        <v>894</v>
      </c>
      <c r="D604" s="218" t="s">
        <v>226</v>
      </c>
      <c r="E604" s="219" t="s">
        <v>895</v>
      </c>
      <c r="F604" s="220" t="s">
        <v>896</v>
      </c>
      <c r="G604" s="221" t="s">
        <v>251</v>
      </c>
      <c r="H604" s="222">
        <v>6</v>
      </c>
      <c r="I604" s="223"/>
      <c r="J604" s="224">
        <f>ROUND(I604*H604,2)</f>
        <v>0</v>
      </c>
      <c r="K604" s="220" t="s">
        <v>230</v>
      </c>
      <c r="L604" s="48"/>
      <c r="M604" s="225" t="s">
        <v>28</v>
      </c>
      <c r="N604" s="226" t="s">
        <v>45</v>
      </c>
      <c r="O604" s="88"/>
      <c r="P604" s="227">
        <f>O604*H604</f>
        <v>0</v>
      </c>
      <c r="Q604" s="227">
        <v>0</v>
      </c>
      <c r="R604" s="227">
        <f>Q604*H604</f>
        <v>0</v>
      </c>
      <c r="S604" s="227">
        <v>0</v>
      </c>
      <c r="T604" s="228">
        <f>S604*H604</f>
        <v>0</v>
      </c>
      <c r="U604" s="42"/>
      <c r="V604" s="42"/>
      <c r="W604" s="42"/>
      <c r="X604" s="42"/>
      <c r="Y604" s="42"/>
      <c r="Z604" s="42"/>
      <c r="AA604" s="42"/>
      <c r="AB604" s="42"/>
      <c r="AC604" s="42"/>
      <c r="AD604" s="42"/>
      <c r="AE604" s="42"/>
      <c r="AR604" s="229" t="s">
        <v>257</v>
      </c>
      <c r="AT604" s="229" t="s">
        <v>226</v>
      </c>
      <c r="AU604" s="229" t="s">
        <v>84</v>
      </c>
      <c r="AY604" s="21" t="s">
        <v>223</v>
      </c>
      <c r="BE604" s="230">
        <f>IF(N604="základní",J604,0)</f>
        <v>0</v>
      </c>
      <c r="BF604" s="230">
        <f>IF(N604="snížená",J604,0)</f>
        <v>0</v>
      </c>
      <c r="BG604" s="230">
        <f>IF(N604="zákl. přenesená",J604,0)</f>
        <v>0</v>
      </c>
      <c r="BH604" s="230">
        <f>IF(N604="sníž. přenesená",J604,0)</f>
        <v>0</v>
      </c>
      <c r="BI604" s="230">
        <f>IF(N604="nulová",J604,0)</f>
        <v>0</v>
      </c>
      <c r="BJ604" s="21" t="s">
        <v>82</v>
      </c>
      <c r="BK604" s="230">
        <f>ROUND(I604*H604,2)</f>
        <v>0</v>
      </c>
      <c r="BL604" s="21" t="s">
        <v>257</v>
      </c>
      <c r="BM604" s="229" t="s">
        <v>897</v>
      </c>
    </row>
    <row r="605" s="2" customFormat="1">
      <c r="A605" s="42"/>
      <c r="B605" s="43"/>
      <c r="C605" s="44"/>
      <c r="D605" s="231" t="s">
        <v>233</v>
      </c>
      <c r="E605" s="44"/>
      <c r="F605" s="232" t="s">
        <v>898</v>
      </c>
      <c r="G605" s="44"/>
      <c r="H605" s="44"/>
      <c r="I605" s="233"/>
      <c r="J605" s="44"/>
      <c r="K605" s="44"/>
      <c r="L605" s="48"/>
      <c r="M605" s="234"/>
      <c r="N605" s="235"/>
      <c r="O605" s="88"/>
      <c r="P605" s="88"/>
      <c r="Q605" s="88"/>
      <c r="R605" s="88"/>
      <c r="S605" s="88"/>
      <c r="T605" s="89"/>
      <c r="U605" s="42"/>
      <c r="V605" s="42"/>
      <c r="W605" s="42"/>
      <c r="X605" s="42"/>
      <c r="Y605" s="42"/>
      <c r="Z605" s="42"/>
      <c r="AA605" s="42"/>
      <c r="AB605" s="42"/>
      <c r="AC605" s="42"/>
      <c r="AD605" s="42"/>
      <c r="AE605" s="42"/>
      <c r="AT605" s="21" t="s">
        <v>233</v>
      </c>
      <c r="AU605" s="21" t="s">
        <v>84</v>
      </c>
    </row>
    <row r="606" s="13" customFormat="1">
      <c r="A606" s="13"/>
      <c r="B606" s="236"/>
      <c r="C606" s="237"/>
      <c r="D606" s="238" t="s">
        <v>235</v>
      </c>
      <c r="E606" s="239" t="s">
        <v>28</v>
      </c>
      <c r="F606" s="240" t="s">
        <v>441</v>
      </c>
      <c r="G606" s="237"/>
      <c r="H606" s="239" t="s">
        <v>28</v>
      </c>
      <c r="I606" s="241"/>
      <c r="J606" s="237"/>
      <c r="K606" s="237"/>
      <c r="L606" s="242"/>
      <c r="M606" s="243"/>
      <c r="N606" s="244"/>
      <c r="O606" s="244"/>
      <c r="P606" s="244"/>
      <c r="Q606" s="244"/>
      <c r="R606" s="244"/>
      <c r="S606" s="244"/>
      <c r="T606" s="245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6" t="s">
        <v>235</v>
      </c>
      <c r="AU606" s="246" t="s">
        <v>84</v>
      </c>
      <c r="AV606" s="13" t="s">
        <v>82</v>
      </c>
      <c r="AW606" s="13" t="s">
        <v>35</v>
      </c>
      <c r="AX606" s="13" t="s">
        <v>74</v>
      </c>
      <c r="AY606" s="246" t="s">
        <v>223</v>
      </c>
    </row>
    <row r="607" s="14" customFormat="1">
      <c r="A607" s="14"/>
      <c r="B607" s="247"/>
      <c r="C607" s="248"/>
      <c r="D607" s="238" t="s">
        <v>235</v>
      </c>
      <c r="E607" s="249" t="s">
        <v>28</v>
      </c>
      <c r="F607" s="250" t="s">
        <v>268</v>
      </c>
      <c r="G607" s="248"/>
      <c r="H607" s="251">
        <v>6</v>
      </c>
      <c r="I607" s="252"/>
      <c r="J607" s="248"/>
      <c r="K607" s="248"/>
      <c r="L607" s="253"/>
      <c r="M607" s="254"/>
      <c r="N607" s="255"/>
      <c r="O607" s="255"/>
      <c r="P607" s="255"/>
      <c r="Q607" s="255"/>
      <c r="R607" s="255"/>
      <c r="S607" s="255"/>
      <c r="T607" s="256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57" t="s">
        <v>235</v>
      </c>
      <c r="AU607" s="257" t="s">
        <v>84</v>
      </c>
      <c r="AV607" s="14" t="s">
        <v>84</v>
      </c>
      <c r="AW607" s="14" t="s">
        <v>35</v>
      </c>
      <c r="AX607" s="14" t="s">
        <v>82</v>
      </c>
      <c r="AY607" s="257" t="s">
        <v>223</v>
      </c>
    </row>
    <row r="608" s="2" customFormat="1" ht="16.5" customHeight="1">
      <c r="A608" s="42"/>
      <c r="B608" s="43"/>
      <c r="C608" s="269" t="s">
        <v>899</v>
      </c>
      <c r="D608" s="269" t="s">
        <v>375</v>
      </c>
      <c r="E608" s="270" t="s">
        <v>900</v>
      </c>
      <c r="F608" s="271" t="s">
        <v>901</v>
      </c>
      <c r="G608" s="272" t="s">
        <v>251</v>
      </c>
      <c r="H608" s="273">
        <v>6</v>
      </c>
      <c r="I608" s="274"/>
      <c r="J608" s="275">
        <f>ROUND(I608*H608,2)</f>
        <v>0</v>
      </c>
      <c r="K608" s="271" t="s">
        <v>28</v>
      </c>
      <c r="L608" s="276"/>
      <c r="M608" s="277" t="s">
        <v>28</v>
      </c>
      <c r="N608" s="278" t="s">
        <v>45</v>
      </c>
      <c r="O608" s="88"/>
      <c r="P608" s="227">
        <f>O608*H608</f>
        <v>0</v>
      </c>
      <c r="Q608" s="227">
        <v>0.0022000000000000001</v>
      </c>
      <c r="R608" s="227">
        <f>Q608*H608</f>
        <v>0.0132</v>
      </c>
      <c r="S608" s="227">
        <v>0</v>
      </c>
      <c r="T608" s="228">
        <f>S608*H608</f>
        <v>0</v>
      </c>
      <c r="U608" s="42"/>
      <c r="V608" s="42"/>
      <c r="W608" s="42"/>
      <c r="X608" s="42"/>
      <c r="Y608" s="42"/>
      <c r="Z608" s="42"/>
      <c r="AA608" s="42"/>
      <c r="AB608" s="42"/>
      <c r="AC608" s="42"/>
      <c r="AD608" s="42"/>
      <c r="AE608" s="42"/>
      <c r="AR608" s="229" t="s">
        <v>420</v>
      </c>
      <c r="AT608" s="229" t="s">
        <v>375</v>
      </c>
      <c r="AU608" s="229" t="s">
        <v>84</v>
      </c>
      <c r="AY608" s="21" t="s">
        <v>223</v>
      </c>
      <c r="BE608" s="230">
        <f>IF(N608="základní",J608,0)</f>
        <v>0</v>
      </c>
      <c r="BF608" s="230">
        <f>IF(N608="snížená",J608,0)</f>
        <v>0</v>
      </c>
      <c r="BG608" s="230">
        <f>IF(N608="zákl. přenesená",J608,0)</f>
        <v>0</v>
      </c>
      <c r="BH608" s="230">
        <f>IF(N608="sníž. přenesená",J608,0)</f>
        <v>0</v>
      </c>
      <c r="BI608" s="230">
        <f>IF(N608="nulová",J608,0)</f>
        <v>0</v>
      </c>
      <c r="BJ608" s="21" t="s">
        <v>82</v>
      </c>
      <c r="BK608" s="230">
        <f>ROUND(I608*H608,2)</f>
        <v>0</v>
      </c>
      <c r="BL608" s="21" t="s">
        <v>257</v>
      </c>
      <c r="BM608" s="229" t="s">
        <v>902</v>
      </c>
    </row>
    <row r="609" s="13" customFormat="1">
      <c r="A609" s="13"/>
      <c r="B609" s="236"/>
      <c r="C609" s="237"/>
      <c r="D609" s="238" t="s">
        <v>235</v>
      </c>
      <c r="E609" s="239" t="s">
        <v>28</v>
      </c>
      <c r="F609" s="240" t="s">
        <v>441</v>
      </c>
      <c r="G609" s="237"/>
      <c r="H609" s="239" t="s">
        <v>28</v>
      </c>
      <c r="I609" s="241"/>
      <c r="J609" s="237"/>
      <c r="K609" s="237"/>
      <c r="L609" s="242"/>
      <c r="M609" s="243"/>
      <c r="N609" s="244"/>
      <c r="O609" s="244"/>
      <c r="P609" s="244"/>
      <c r="Q609" s="244"/>
      <c r="R609" s="244"/>
      <c r="S609" s="244"/>
      <c r="T609" s="245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6" t="s">
        <v>235</v>
      </c>
      <c r="AU609" s="246" t="s">
        <v>84</v>
      </c>
      <c r="AV609" s="13" t="s">
        <v>82</v>
      </c>
      <c r="AW609" s="13" t="s">
        <v>35</v>
      </c>
      <c r="AX609" s="13" t="s">
        <v>74</v>
      </c>
      <c r="AY609" s="246" t="s">
        <v>223</v>
      </c>
    </row>
    <row r="610" s="14" customFormat="1">
      <c r="A610" s="14"/>
      <c r="B610" s="247"/>
      <c r="C610" s="248"/>
      <c r="D610" s="238" t="s">
        <v>235</v>
      </c>
      <c r="E610" s="249" t="s">
        <v>28</v>
      </c>
      <c r="F610" s="250" t="s">
        <v>268</v>
      </c>
      <c r="G610" s="248"/>
      <c r="H610" s="251">
        <v>6</v>
      </c>
      <c r="I610" s="252"/>
      <c r="J610" s="248"/>
      <c r="K610" s="248"/>
      <c r="L610" s="253"/>
      <c r="M610" s="254"/>
      <c r="N610" s="255"/>
      <c r="O610" s="255"/>
      <c r="P610" s="255"/>
      <c r="Q610" s="255"/>
      <c r="R610" s="255"/>
      <c r="S610" s="255"/>
      <c r="T610" s="256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57" t="s">
        <v>235</v>
      </c>
      <c r="AU610" s="257" t="s">
        <v>84</v>
      </c>
      <c r="AV610" s="14" t="s">
        <v>84</v>
      </c>
      <c r="AW610" s="14" t="s">
        <v>35</v>
      </c>
      <c r="AX610" s="14" t="s">
        <v>82</v>
      </c>
      <c r="AY610" s="257" t="s">
        <v>223</v>
      </c>
    </row>
    <row r="611" s="2" customFormat="1" ht="16.5" customHeight="1">
      <c r="A611" s="42"/>
      <c r="B611" s="43"/>
      <c r="C611" s="218" t="s">
        <v>903</v>
      </c>
      <c r="D611" s="218" t="s">
        <v>226</v>
      </c>
      <c r="E611" s="219" t="s">
        <v>904</v>
      </c>
      <c r="F611" s="220" t="s">
        <v>905</v>
      </c>
      <c r="G611" s="221" t="s">
        <v>251</v>
      </c>
      <c r="H611" s="222">
        <v>6</v>
      </c>
      <c r="I611" s="223"/>
      <c r="J611" s="224">
        <f>ROUND(I611*H611,2)</f>
        <v>0</v>
      </c>
      <c r="K611" s="220" t="s">
        <v>230</v>
      </c>
      <c r="L611" s="48"/>
      <c r="M611" s="225" t="s">
        <v>28</v>
      </c>
      <c r="N611" s="226" t="s">
        <v>45</v>
      </c>
      <c r="O611" s="88"/>
      <c r="P611" s="227">
        <f>O611*H611</f>
        <v>0</v>
      </c>
      <c r="Q611" s="227">
        <v>0</v>
      </c>
      <c r="R611" s="227">
        <f>Q611*H611</f>
        <v>0</v>
      </c>
      <c r="S611" s="227">
        <v>0</v>
      </c>
      <c r="T611" s="228">
        <f>S611*H611</f>
        <v>0</v>
      </c>
      <c r="U611" s="42"/>
      <c r="V611" s="42"/>
      <c r="W611" s="42"/>
      <c r="X611" s="42"/>
      <c r="Y611" s="42"/>
      <c r="Z611" s="42"/>
      <c r="AA611" s="42"/>
      <c r="AB611" s="42"/>
      <c r="AC611" s="42"/>
      <c r="AD611" s="42"/>
      <c r="AE611" s="42"/>
      <c r="AR611" s="229" t="s">
        <v>257</v>
      </c>
      <c r="AT611" s="229" t="s">
        <v>226</v>
      </c>
      <c r="AU611" s="229" t="s">
        <v>84</v>
      </c>
      <c r="AY611" s="21" t="s">
        <v>223</v>
      </c>
      <c r="BE611" s="230">
        <f>IF(N611="základní",J611,0)</f>
        <v>0</v>
      </c>
      <c r="BF611" s="230">
        <f>IF(N611="snížená",J611,0)</f>
        <v>0</v>
      </c>
      <c r="BG611" s="230">
        <f>IF(N611="zákl. přenesená",J611,0)</f>
        <v>0</v>
      </c>
      <c r="BH611" s="230">
        <f>IF(N611="sníž. přenesená",J611,0)</f>
        <v>0</v>
      </c>
      <c r="BI611" s="230">
        <f>IF(N611="nulová",J611,0)</f>
        <v>0</v>
      </c>
      <c r="BJ611" s="21" t="s">
        <v>82</v>
      </c>
      <c r="BK611" s="230">
        <f>ROUND(I611*H611,2)</f>
        <v>0</v>
      </c>
      <c r="BL611" s="21" t="s">
        <v>257</v>
      </c>
      <c r="BM611" s="229" t="s">
        <v>906</v>
      </c>
    </row>
    <row r="612" s="2" customFormat="1">
      <c r="A612" s="42"/>
      <c r="B612" s="43"/>
      <c r="C612" s="44"/>
      <c r="D612" s="231" t="s">
        <v>233</v>
      </c>
      <c r="E612" s="44"/>
      <c r="F612" s="232" t="s">
        <v>907</v>
      </c>
      <c r="G612" s="44"/>
      <c r="H612" s="44"/>
      <c r="I612" s="233"/>
      <c r="J612" s="44"/>
      <c r="K612" s="44"/>
      <c r="L612" s="48"/>
      <c r="M612" s="234"/>
      <c r="N612" s="235"/>
      <c r="O612" s="88"/>
      <c r="P612" s="88"/>
      <c r="Q612" s="88"/>
      <c r="R612" s="88"/>
      <c r="S612" s="88"/>
      <c r="T612" s="89"/>
      <c r="U612" s="42"/>
      <c r="V612" s="42"/>
      <c r="W612" s="42"/>
      <c r="X612" s="42"/>
      <c r="Y612" s="42"/>
      <c r="Z612" s="42"/>
      <c r="AA612" s="42"/>
      <c r="AB612" s="42"/>
      <c r="AC612" s="42"/>
      <c r="AD612" s="42"/>
      <c r="AE612" s="42"/>
      <c r="AT612" s="21" t="s">
        <v>233</v>
      </c>
      <c r="AU612" s="21" t="s">
        <v>84</v>
      </c>
    </row>
    <row r="613" s="13" customFormat="1">
      <c r="A613" s="13"/>
      <c r="B613" s="236"/>
      <c r="C613" s="237"/>
      <c r="D613" s="238" t="s">
        <v>235</v>
      </c>
      <c r="E613" s="239" t="s">
        <v>28</v>
      </c>
      <c r="F613" s="240" t="s">
        <v>441</v>
      </c>
      <c r="G613" s="237"/>
      <c r="H613" s="239" t="s">
        <v>28</v>
      </c>
      <c r="I613" s="241"/>
      <c r="J613" s="237"/>
      <c r="K613" s="237"/>
      <c r="L613" s="242"/>
      <c r="M613" s="243"/>
      <c r="N613" s="244"/>
      <c r="O613" s="244"/>
      <c r="P613" s="244"/>
      <c r="Q613" s="244"/>
      <c r="R613" s="244"/>
      <c r="S613" s="244"/>
      <c r="T613" s="245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6" t="s">
        <v>235</v>
      </c>
      <c r="AU613" s="246" t="s">
        <v>84</v>
      </c>
      <c r="AV613" s="13" t="s">
        <v>82</v>
      </c>
      <c r="AW613" s="13" t="s">
        <v>35</v>
      </c>
      <c r="AX613" s="13" t="s">
        <v>74</v>
      </c>
      <c r="AY613" s="246" t="s">
        <v>223</v>
      </c>
    </row>
    <row r="614" s="14" customFormat="1">
      <c r="A614" s="14"/>
      <c r="B614" s="247"/>
      <c r="C614" s="248"/>
      <c r="D614" s="238" t="s">
        <v>235</v>
      </c>
      <c r="E614" s="249" t="s">
        <v>28</v>
      </c>
      <c r="F614" s="250" t="s">
        <v>268</v>
      </c>
      <c r="G614" s="248"/>
      <c r="H614" s="251">
        <v>6</v>
      </c>
      <c r="I614" s="252"/>
      <c r="J614" s="248"/>
      <c r="K614" s="248"/>
      <c r="L614" s="253"/>
      <c r="M614" s="254"/>
      <c r="N614" s="255"/>
      <c r="O614" s="255"/>
      <c r="P614" s="255"/>
      <c r="Q614" s="255"/>
      <c r="R614" s="255"/>
      <c r="S614" s="255"/>
      <c r="T614" s="256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7" t="s">
        <v>235</v>
      </c>
      <c r="AU614" s="257" t="s">
        <v>84</v>
      </c>
      <c r="AV614" s="14" t="s">
        <v>84</v>
      </c>
      <c r="AW614" s="14" t="s">
        <v>35</v>
      </c>
      <c r="AX614" s="14" t="s">
        <v>82</v>
      </c>
      <c r="AY614" s="257" t="s">
        <v>223</v>
      </c>
    </row>
    <row r="615" s="2" customFormat="1" ht="16.5" customHeight="1">
      <c r="A615" s="42"/>
      <c r="B615" s="43"/>
      <c r="C615" s="269" t="s">
        <v>908</v>
      </c>
      <c r="D615" s="269" t="s">
        <v>375</v>
      </c>
      <c r="E615" s="270" t="s">
        <v>909</v>
      </c>
      <c r="F615" s="271" t="s">
        <v>910</v>
      </c>
      <c r="G615" s="272" t="s">
        <v>251</v>
      </c>
      <c r="H615" s="273">
        <v>6</v>
      </c>
      <c r="I615" s="274"/>
      <c r="J615" s="275">
        <f>ROUND(I615*H615,2)</f>
        <v>0</v>
      </c>
      <c r="K615" s="271" t="s">
        <v>28</v>
      </c>
      <c r="L615" s="276"/>
      <c r="M615" s="277" t="s">
        <v>28</v>
      </c>
      <c r="N615" s="278" t="s">
        <v>45</v>
      </c>
      <c r="O615" s="88"/>
      <c r="P615" s="227">
        <f>O615*H615</f>
        <v>0</v>
      </c>
      <c r="Q615" s="227">
        <v>0.00014999999999999999</v>
      </c>
      <c r="R615" s="227">
        <f>Q615*H615</f>
        <v>0.00089999999999999998</v>
      </c>
      <c r="S615" s="227">
        <v>0</v>
      </c>
      <c r="T615" s="228">
        <f>S615*H615</f>
        <v>0</v>
      </c>
      <c r="U615" s="42"/>
      <c r="V615" s="42"/>
      <c r="W615" s="42"/>
      <c r="X615" s="42"/>
      <c r="Y615" s="42"/>
      <c r="Z615" s="42"/>
      <c r="AA615" s="42"/>
      <c r="AB615" s="42"/>
      <c r="AC615" s="42"/>
      <c r="AD615" s="42"/>
      <c r="AE615" s="42"/>
      <c r="AR615" s="229" t="s">
        <v>420</v>
      </c>
      <c r="AT615" s="229" t="s">
        <v>375</v>
      </c>
      <c r="AU615" s="229" t="s">
        <v>84</v>
      </c>
      <c r="AY615" s="21" t="s">
        <v>223</v>
      </c>
      <c r="BE615" s="230">
        <f>IF(N615="základní",J615,0)</f>
        <v>0</v>
      </c>
      <c r="BF615" s="230">
        <f>IF(N615="snížená",J615,0)</f>
        <v>0</v>
      </c>
      <c r="BG615" s="230">
        <f>IF(N615="zákl. přenesená",J615,0)</f>
        <v>0</v>
      </c>
      <c r="BH615" s="230">
        <f>IF(N615="sníž. přenesená",J615,0)</f>
        <v>0</v>
      </c>
      <c r="BI615" s="230">
        <f>IF(N615="nulová",J615,0)</f>
        <v>0</v>
      </c>
      <c r="BJ615" s="21" t="s">
        <v>82</v>
      </c>
      <c r="BK615" s="230">
        <f>ROUND(I615*H615,2)</f>
        <v>0</v>
      </c>
      <c r="BL615" s="21" t="s">
        <v>257</v>
      </c>
      <c r="BM615" s="229" t="s">
        <v>911</v>
      </c>
    </row>
    <row r="616" s="13" customFormat="1">
      <c r="A616" s="13"/>
      <c r="B616" s="236"/>
      <c r="C616" s="237"/>
      <c r="D616" s="238" t="s">
        <v>235</v>
      </c>
      <c r="E616" s="239" t="s">
        <v>28</v>
      </c>
      <c r="F616" s="240" t="s">
        <v>441</v>
      </c>
      <c r="G616" s="237"/>
      <c r="H616" s="239" t="s">
        <v>28</v>
      </c>
      <c r="I616" s="241"/>
      <c r="J616" s="237"/>
      <c r="K616" s="237"/>
      <c r="L616" s="242"/>
      <c r="M616" s="243"/>
      <c r="N616" s="244"/>
      <c r="O616" s="244"/>
      <c r="P616" s="244"/>
      <c r="Q616" s="244"/>
      <c r="R616" s="244"/>
      <c r="S616" s="244"/>
      <c r="T616" s="245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6" t="s">
        <v>235</v>
      </c>
      <c r="AU616" s="246" t="s">
        <v>84</v>
      </c>
      <c r="AV616" s="13" t="s">
        <v>82</v>
      </c>
      <c r="AW616" s="13" t="s">
        <v>35</v>
      </c>
      <c r="AX616" s="13" t="s">
        <v>74</v>
      </c>
      <c r="AY616" s="246" t="s">
        <v>223</v>
      </c>
    </row>
    <row r="617" s="14" customFormat="1">
      <c r="A617" s="14"/>
      <c r="B617" s="247"/>
      <c r="C617" s="248"/>
      <c r="D617" s="238" t="s">
        <v>235</v>
      </c>
      <c r="E617" s="249" t="s">
        <v>28</v>
      </c>
      <c r="F617" s="250" t="s">
        <v>268</v>
      </c>
      <c r="G617" s="248"/>
      <c r="H617" s="251">
        <v>6</v>
      </c>
      <c r="I617" s="252"/>
      <c r="J617" s="248"/>
      <c r="K617" s="248"/>
      <c r="L617" s="253"/>
      <c r="M617" s="254"/>
      <c r="N617" s="255"/>
      <c r="O617" s="255"/>
      <c r="P617" s="255"/>
      <c r="Q617" s="255"/>
      <c r="R617" s="255"/>
      <c r="S617" s="255"/>
      <c r="T617" s="256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7" t="s">
        <v>235</v>
      </c>
      <c r="AU617" s="257" t="s">
        <v>84</v>
      </c>
      <c r="AV617" s="14" t="s">
        <v>84</v>
      </c>
      <c r="AW617" s="14" t="s">
        <v>35</v>
      </c>
      <c r="AX617" s="14" t="s">
        <v>82</v>
      </c>
      <c r="AY617" s="257" t="s">
        <v>223</v>
      </c>
    </row>
    <row r="618" s="2" customFormat="1" ht="16.5" customHeight="1">
      <c r="A618" s="42"/>
      <c r="B618" s="43"/>
      <c r="C618" s="218" t="s">
        <v>912</v>
      </c>
      <c r="D618" s="218" t="s">
        <v>226</v>
      </c>
      <c r="E618" s="219" t="s">
        <v>913</v>
      </c>
      <c r="F618" s="220" t="s">
        <v>914</v>
      </c>
      <c r="G618" s="221" t="s">
        <v>251</v>
      </c>
      <c r="H618" s="222">
        <v>6</v>
      </c>
      <c r="I618" s="223"/>
      <c r="J618" s="224">
        <f>ROUND(I618*H618,2)</f>
        <v>0</v>
      </c>
      <c r="K618" s="220" t="s">
        <v>28</v>
      </c>
      <c r="L618" s="48"/>
      <c r="M618" s="225" t="s">
        <v>28</v>
      </c>
      <c r="N618" s="226" t="s">
        <v>45</v>
      </c>
      <c r="O618" s="88"/>
      <c r="P618" s="227">
        <f>O618*H618</f>
        <v>0</v>
      </c>
      <c r="Q618" s="227">
        <v>0</v>
      </c>
      <c r="R618" s="227">
        <f>Q618*H618</f>
        <v>0</v>
      </c>
      <c r="S618" s="227">
        <v>0</v>
      </c>
      <c r="T618" s="228">
        <f>S618*H618</f>
        <v>0</v>
      </c>
      <c r="U618" s="42"/>
      <c r="V618" s="42"/>
      <c r="W618" s="42"/>
      <c r="X618" s="42"/>
      <c r="Y618" s="42"/>
      <c r="Z618" s="42"/>
      <c r="AA618" s="42"/>
      <c r="AB618" s="42"/>
      <c r="AC618" s="42"/>
      <c r="AD618" s="42"/>
      <c r="AE618" s="42"/>
      <c r="AR618" s="229" t="s">
        <v>257</v>
      </c>
      <c r="AT618" s="229" t="s">
        <v>226</v>
      </c>
      <c r="AU618" s="229" t="s">
        <v>84</v>
      </c>
      <c r="AY618" s="21" t="s">
        <v>223</v>
      </c>
      <c r="BE618" s="230">
        <f>IF(N618="základní",J618,0)</f>
        <v>0</v>
      </c>
      <c r="BF618" s="230">
        <f>IF(N618="snížená",J618,0)</f>
        <v>0</v>
      </c>
      <c r="BG618" s="230">
        <f>IF(N618="zákl. přenesená",J618,0)</f>
        <v>0</v>
      </c>
      <c r="BH618" s="230">
        <f>IF(N618="sníž. přenesená",J618,0)</f>
        <v>0</v>
      </c>
      <c r="BI618" s="230">
        <f>IF(N618="nulová",J618,0)</f>
        <v>0</v>
      </c>
      <c r="BJ618" s="21" t="s">
        <v>82</v>
      </c>
      <c r="BK618" s="230">
        <f>ROUND(I618*H618,2)</f>
        <v>0</v>
      </c>
      <c r="BL618" s="21" t="s">
        <v>257</v>
      </c>
      <c r="BM618" s="229" t="s">
        <v>915</v>
      </c>
    </row>
    <row r="619" s="13" customFormat="1">
      <c r="A619" s="13"/>
      <c r="B619" s="236"/>
      <c r="C619" s="237"/>
      <c r="D619" s="238" t="s">
        <v>235</v>
      </c>
      <c r="E619" s="239" t="s">
        <v>28</v>
      </c>
      <c r="F619" s="240" t="s">
        <v>441</v>
      </c>
      <c r="G619" s="237"/>
      <c r="H619" s="239" t="s">
        <v>28</v>
      </c>
      <c r="I619" s="241"/>
      <c r="J619" s="237"/>
      <c r="K619" s="237"/>
      <c r="L619" s="242"/>
      <c r="M619" s="243"/>
      <c r="N619" s="244"/>
      <c r="O619" s="244"/>
      <c r="P619" s="244"/>
      <c r="Q619" s="244"/>
      <c r="R619" s="244"/>
      <c r="S619" s="244"/>
      <c r="T619" s="245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6" t="s">
        <v>235</v>
      </c>
      <c r="AU619" s="246" t="s">
        <v>84</v>
      </c>
      <c r="AV619" s="13" t="s">
        <v>82</v>
      </c>
      <c r="AW619" s="13" t="s">
        <v>35</v>
      </c>
      <c r="AX619" s="13" t="s">
        <v>74</v>
      </c>
      <c r="AY619" s="246" t="s">
        <v>223</v>
      </c>
    </row>
    <row r="620" s="14" customFormat="1">
      <c r="A620" s="14"/>
      <c r="B620" s="247"/>
      <c r="C620" s="248"/>
      <c r="D620" s="238" t="s">
        <v>235</v>
      </c>
      <c r="E620" s="249" t="s">
        <v>28</v>
      </c>
      <c r="F620" s="250" t="s">
        <v>268</v>
      </c>
      <c r="G620" s="248"/>
      <c r="H620" s="251">
        <v>6</v>
      </c>
      <c r="I620" s="252"/>
      <c r="J620" s="248"/>
      <c r="K620" s="248"/>
      <c r="L620" s="253"/>
      <c r="M620" s="254"/>
      <c r="N620" s="255"/>
      <c r="O620" s="255"/>
      <c r="P620" s="255"/>
      <c r="Q620" s="255"/>
      <c r="R620" s="255"/>
      <c r="S620" s="255"/>
      <c r="T620" s="256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57" t="s">
        <v>235</v>
      </c>
      <c r="AU620" s="257" t="s">
        <v>84</v>
      </c>
      <c r="AV620" s="14" t="s">
        <v>84</v>
      </c>
      <c r="AW620" s="14" t="s">
        <v>35</v>
      </c>
      <c r="AX620" s="14" t="s">
        <v>82</v>
      </c>
      <c r="AY620" s="257" t="s">
        <v>223</v>
      </c>
    </row>
    <row r="621" s="2" customFormat="1" ht="16.5" customHeight="1">
      <c r="A621" s="42"/>
      <c r="B621" s="43"/>
      <c r="C621" s="269" t="s">
        <v>916</v>
      </c>
      <c r="D621" s="269" t="s">
        <v>375</v>
      </c>
      <c r="E621" s="270" t="s">
        <v>917</v>
      </c>
      <c r="F621" s="271" t="s">
        <v>918</v>
      </c>
      <c r="G621" s="272" t="s">
        <v>251</v>
      </c>
      <c r="H621" s="273">
        <v>18</v>
      </c>
      <c r="I621" s="274"/>
      <c r="J621" s="275">
        <f>ROUND(I621*H621,2)</f>
        <v>0</v>
      </c>
      <c r="K621" s="271" t="s">
        <v>28</v>
      </c>
      <c r="L621" s="276"/>
      <c r="M621" s="277" t="s">
        <v>28</v>
      </c>
      <c r="N621" s="278" t="s">
        <v>45</v>
      </c>
      <c r="O621" s="88"/>
      <c r="P621" s="227">
        <f>O621*H621</f>
        <v>0</v>
      </c>
      <c r="Q621" s="227">
        <v>0.00029999999999999997</v>
      </c>
      <c r="R621" s="227">
        <f>Q621*H621</f>
        <v>0.0053999999999999994</v>
      </c>
      <c r="S621" s="227">
        <v>0</v>
      </c>
      <c r="T621" s="228">
        <f>S621*H621</f>
        <v>0</v>
      </c>
      <c r="U621" s="42"/>
      <c r="V621" s="42"/>
      <c r="W621" s="42"/>
      <c r="X621" s="42"/>
      <c r="Y621" s="42"/>
      <c r="Z621" s="42"/>
      <c r="AA621" s="42"/>
      <c r="AB621" s="42"/>
      <c r="AC621" s="42"/>
      <c r="AD621" s="42"/>
      <c r="AE621" s="42"/>
      <c r="AR621" s="229" t="s">
        <v>420</v>
      </c>
      <c r="AT621" s="229" t="s">
        <v>375</v>
      </c>
      <c r="AU621" s="229" t="s">
        <v>84</v>
      </c>
      <c r="AY621" s="21" t="s">
        <v>223</v>
      </c>
      <c r="BE621" s="230">
        <f>IF(N621="základní",J621,0)</f>
        <v>0</v>
      </c>
      <c r="BF621" s="230">
        <f>IF(N621="snížená",J621,0)</f>
        <v>0</v>
      </c>
      <c r="BG621" s="230">
        <f>IF(N621="zákl. přenesená",J621,0)</f>
        <v>0</v>
      </c>
      <c r="BH621" s="230">
        <f>IF(N621="sníž. přenesená",J621,0)</f>
        <v>0</v>
      </c>
      <c r="BI621" s="230">
        <f>IF(N621="nulová",J621,0)</f>
        <v>0</v>
      </c>
      <c r="BJ621" s="21" t="s">
        <v>82</v>
      </c>
      <c r="BK621" s="230">
        <f>ROUND(I621*H621,2)</f>
        <v>0</v>
      </c>
      <c r="BL621" s="21" t="s">
        <v>257</v>
      </c>
      <c r="BM621" s="229" t="s">
        <v>919</v>
      </c>
    </row>
    <row r="622" s="13" customFormat="1">
      <c r="A622" s="13"/>
      <c r="B622" s="236"/>
      <c r="C622" s="237"/>
      <c r="D622" s="238" t="s">
        <v>235</v>
      </c>
      <c r="E622" s="239" t="s">
        <v>28</v>
      </c>
      <c r="F622" s="240" t="s">
        <v>441</v>
      </c>
      <c r="G622" s="237"/>
      <c r="H622" s="239" t="s">
        <v>28</v>
      </c>
      <c r="I622" s="241"/>
      <c r="J622" s="237"/>
      <c r="K622" s="237"/>
      <c r="L622" s="242"/>
      <c r="M622" s="243"/>
      <c r="N622" s="244"/>
      <c r="O622" s="244"/>
      <c r="P622" s="244"/>
      <c r="Q622" s="244"/>
      <c r="R622" s="244"/>
      <c r="S622" s="244"/>
      <c r="T622" s="245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6" t="s">
        <v>235</v>
      </c>
      <c r="AU622" s="246" t="s">
        <v>84</v>
      </c>
      <c r="AV622" s="13" t="s">
        <v>82</v>
      </c>
      <c r="AW622" s="13" t="s">
        <v>35</v>
      </c>
      <c r="AX622" s="13" t="s">
        <v>74</v>
      </c>
      <c r="AY622" s="246" t="s">
        <v>223</v>
      </c>
    </row>
    <row r="623" s="14" customFormat="1">
      <c r="A623" s="14"/>
      <c r="B623" s="247"/>
      <c r="C623" s="248"/>
      <c r="D623" s="238" t="s">
        <v>235</v>
      </c>
      <c r="E623" s="249" t="s">
        <v>28</v>
      </c>
      <c r="F623" s="250" t="s">
        <v>920</v>
      </c>
      <c r="G623" s="248"/>
      <c r="H623" s="251">
        <v>18</v>
      </c>
      <c r="I623" s="252"/>
      <c r="J623" s="248"/>
      <c r="K623" s="248"/>
      <c r="L623" s="253"/>
      <c r="M623" s="254"/>
      <c r="N623" s="255"/>
      <c r="O623" s="255"/>
      <c r="P623" s="255"/>
      <c r="Q623" s="255"/>
      <c r="R623" s="255"/>
      <c r="S623" s="255"/>
      <c r="T623" s="256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57" t="s">
        <v>235</v>
      </c>
      <c r="AU623" s="257" t="s">
        <v>84</v>
      </c>
      <c r="AV623" s="14" t="s">
        <v>84</v>
      </c>
      <c r="AW623" s="14" t="s">
        <v>35</v>
      </c>
      <c r="AX623" s="14" t="s">
        <v>82</v>
      </c>
      <c r="AY623" s="257" t="s">
        <v>223</v>
      </c>
    </row>
    <row r="624" s="2" customFormat="1" ht="16.5" customHeight="1">
      <c r="A624" s="42"/>
      <c r="B624" s="43"/>
      <c r="C624" s="218" t="s">
        <v>921</v>
      </c>
      <c r="D624" s="218" t="s">
        <v>226</v>
      </c>
      <c r="E624" s="219" t="s">
        <v>922</v>
      </c>
      <c r="F624" s="220" t="s">
        <v>923</v>
      </c>
      <c r="G624" s="221" t="s">
        <v>251</v>
      </c>
      <c r="H624" s="222">
        <v>3</v>
      </c>
      <c r="I624" s="223"/>
      <c r="J624" s="224">
        <f>ROUND(I624*H624,2)</f>
        <v>0</v>
      </c>
      <c r="K624" s="220" t="s">
        <v>28</v>
      </c>
      <c r="L624" s="48"/>
      <c r="M624" s="225" t="s">
        <v>28</v>
      </c>
      <c r="N624" s="226" t="s">
        <v>45</v>
      </c>
      <c r="O624" s="88"/>
      <c r="P624" s="227">
        <f>O624*H624</f>
        <v>0</v>
      </c>
      <c r="Q624" s="227">
        <v>0</v>
      </c>
      <c r="R624" s="227">
        <f>Q624*H624</f>
        <v>0</v>
      </c>
      <c r="S624" s="227">
        <v>0.001</v>
      </c>
      <c r="T624" s="228">
        <f>S624*H624</f>
        <v>0.0030000000000000001</v>
      </c>
      <c r="U624" s="42"/>
      <c r="V624" s="42"/>
      <c r="W624" s="42"/>
      <c r="X624" s="42"/>
      <c r="Y624" s="42"/>
      <c r="Z624" s="42"/>
      <c r="AA624" s="42"/>
      <c r="AB624" s="42"/>
      <c r="AC624" s="42"/>
      <c r="AD624" s="42"/>
      <c r="AE624" s="42"/>
      <c r="AR624" s="229" t="s">
        <v>257</v>
      </c>
      <c r="AT624" s="229" t="s">
        <v>226</v>
      </c>
      <c r="AU624" s="229" t="s">
        <v>84</v>
      </c>
      <c r="AY624" s="21" t="s">
        <v>223</v>
      </c>
      <c r="BE624" s="230">
        <f>IF(N624="základní",J624,0)</f>
        <v>0</v>
      </c>
      <c r="BF624" s="230">
        <f>IF(N624="snížená",J624,0)</f>
        <v>0</v>
      </c>
      <c r="BG624" s="230">
        <f>IF(N624="zákl. přenesená",J624,0)</f>
        <v>0</v>
      </c>
      <c r="BH624" s="230">
        <f>IF(N624="sníž. přenesená",J624,0)</f>
        <v>0</v>
      </c>
      <c r="BI624" s="230">
        <f>IF(N624="nulová",J624,0)</f>
        <v>0</v>
      </c>
      <c r="BJ624" s="21" t="s">
        <v>82</v>
      </c>
      <c r="BK624" s="230">
        <f>ROUND(I624*H624,2)</f>
        <v>0</v>
      </c>
      <c r="BL624" s="21" t="s">
        <v>257</v>
      </c>
      <c r="BM624" s="229" t="s">
        <v>924</v>
      </c>
    </row>
    <row r="625" s="13" customFormat="1">
      <c r="A625" s="13"/>
      <c r="B625" s="236"/>
      <c r="C625" s="237"/>
      <c r="D625" s="238" t="s">
        <v>235</v>
      </c>
      <c r="E625" s="239" t="s">
        <v>28</v>
      </c>
      <c r="F625" s="240" t="s">
        <v>242</v>
      </c>
      <c r="G625" s="237"/>
      <c r="H625" s="239" t="s">
        <v>28</v>
      </c>
      <c r="I625" s="241"/>
      <c r="J625" s="237"/>
      <c r="K625" s="237"/>
      <c r="L625" s="242"/>
      <c r="M625" s="243"/>
      <c r="N625" s="244"/>
      <c r="O625" s="244"/>
      <c r="P625" s="244"/>
      <c r="Q625" s="244"/>
      <c r="R625" s="244"/>
      <c r="S625" s="244"/>
      <c r="T625" s="245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6" t="s">
        <v>235</v>
      </c>
      <c r="AU625" s="246" t="s">
        <v>84</v>
      </c>
      <c r="AV625" s="13" t="s">
        <v>82</v>
      </c>
      <c r="AW625" s="13" t="s">
        <v>35</v>
      </c>
      <c r="AX625" s="13" t="s">
        <v>74</v>
      </c>
      <c r="AY625" s="246" t="s">
        <v>223</v>
      </c>
    </row>
    <row r="626" s="14" customFormat="1">
      <c r="A626" s="14"/>
      <c r="B626" s="247"/>
      <c r="C626" s="248"/>
      <c r="D626" s="238" t="s">
        <v>235</v>
      </c>
      <c r="E626" s="249" t="s">
        <v>28</v>
      </c>
      <c r="F626" s="250" t="s">
        <v>224</v>
      </c>
      <c r="G626" s="248"/>
      <c r="H626" s="251">
        <v>3</v>
      </c>
      <c r="I626" s="252"/>
      <c r="J626" s="248"/>
      <c r="K626" s="248"/>
      <c r="L626" s="253"/>
      <c r="M626" s="254"/>
      <c r="N626" s="255"/>
      <c r="O626" s="255"/>
      <c r="P626" s="255"/>
      <c r="Q626" s="255"/>
      <c r="R626" s="255"/>
      <c r="S626" s="255"/>
      <c r="T626" s="256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57" t="s">
        <v>235</v>
      </c>
      <c r="AU626" s="257" t="s">
        <v>84</v>
      </c>
      <c r="AV626" s="14" t="s">
        <v>84</v>
      </c>
      <c r="AW626" s="14" t="s">
        <v>35</v>
      </c>
      <c r="AX626" s="14" t="s">
        <v>82</v>
      </c>
      <c r="AY626" s="257" t="s">
        <v>223</v>
      </c>
    </row>
    <row r="627" s="2" customFormat="1" ht="16.5" customHeight="1">
      <c r="A627" s="42"/>
      <c r="B627" s="43"/>
      <c r="C627" s="218" t="s">
        <v>925</v>
      </c>
      <c r="D627" s="218" t="s">
        <v>226</v>
      </c>
      <c r="E627" s="219" t="s">
        <v>926</v>
      </c>
      <c r="F627" s="220" t="s">
        <v>927</v>
      </c>
      <c r="G627" s="221" t="s">
        <v>251</v>
      </c>
      <c r="H627" s="222">
        <v>2</v>
      </c>
      <c r="I627" s="223"/>
      <c r="J627" s="224">
        <f>ROUND(I627*H627,2)</f>
        <v>0</v>
      </c>
      <c r="K627" s="220" t="s">
        <v>230</v>
      </c>
      <c r="L627" s="48"/>
      <c r="M627" s="225" t="s">
        <v>28</v>
      </c>
      <c r="N627" s="226" t="s">
        <v>45</v>
      </c>
      <c r="O627" s="88"/>
      <c r="P627" s="227">
        <f>O627*H627</f>
        <v>0</v>
      </c>
      <c r="Q627" s="227">
        <v>0</v>
      </c>
      <c r="R627" s="227">
        <f>Q627*H627</f>
        <v>0</v>
      </c>
      <c r="S627" s="227">
        <v>0.024</v>
      </c>
      <c r="T627" s="228">
        <f>S627*H627</f>
        <v>0.048000000000000001</v>
      </c>
      <c r="U627" s="42"/>
      <c r="V627" s="42"/>
      <c r="W627" s="42"/>
      <c r="X627" s="42"/>
      <c r="Y627" s="42"/>
      <c r="Z627" s="42"/>
      <c r="AA627" s="42"/>
      <c r="AB627" s="42"/>
      <c r="AC627" s="42"/>
      <c r="AD627" s="42"/>
      <c r="AE627" s="42"/>
      <c r="AR627" s="229" t="s">
        <v>257</v>
      </c>
      <c r="AT627" s="229" t="s">
        <v>226</v>
      </c>
      <c r="AU627" s="229" t="s">
        <v>84</v>
      </c>
      <c r="AY627" s="21" t="s">
        <v>223</v>
      </c>
      <c r="BE627" s="230">
        <f>IF(N627="základní",J627,0)</f>
        <v>0</v>
      </c>
      <c r="BF627" s="230">
        <f>IF(N627="snížená",J627,0)</f>
        <v>0</v>
      </c>
      <c r="BG627" s="230">
        <f>IF(N627="zákl. přenesená",J627,0)</f>
        <v>0</v>
      </c>
      <c r="BH627" s="230">
        <f>IF(N627="sníž. přenesená",J627,0)</f>
        <v>0</v>
      </c>
      <c r="BI627" s="230">
        <f>IF(N627="nulová",J627,0)</f>
        <v>0</v>
      </c>
      <c r="BJ627" s="21" t="s">
        <v>82</v>
      </c>
      <c r="BK627" s="230">
        <f>ROUND(I627*H627,2)</f>
        <v>0</v>
      </c>
      <c r="BL627" s="21" t="s">
        <v>257</v>
      </c>
      <c r="BM627" s="229" t="s">
        <v>928</v>
      </c>
    </row>
    <row r="628" s="2" customFormat="1">
      <c r="A628" s="42"/>
      <c r="B628" s="43"/>
      <c r="C628" s="44"/>
      <c r="D628" s="231" t="s">
        <v>233</v>
      </c>
      <c r="E628" s="44"/>
      <c r="F628" s="232" t="s">
        <v>929</v>
      </c>
      <c r="G628" s="44"/>
      <c r="H628" s="44"/>
      <c r="I628" s="233"/>
      <c r="J628" s="44"/>
      <c r="K628" s="44"/>
      <c r="L628" s="48"/>
      <c r="M628" s="234"/>
      <c r="N628" s="235"/>
      <c r="O628" s="88"/>
      <c r="P628" s="88"/>
      <c r="Q628" s="88"/>
      <c r="R628" s="88"/>
      <c r="S628" s="88"/>
      <c r="T628" s="89"/>
      <c r="U628" s="42"/>
      <c r="V628" s="42"/>
      <c r="W628" s="42"/>
      <c r="X628" s="42"/>
      <c r="Y628" s="42"/>
      <c r="Z628" s="42"/>
      <c r="AA628" s="42"/>
      <c r="AB628" s="42"/>
      <c r="AC628" s="42"/>
      <c r="AD628" s="42"/>
      <c r="AE628" s="42"/>
      <c r="AT628" s="21" t="s">
        <v>233</v>
      </c>
      <c r="AU628" s="21" t="s">
        <v>84</v>
      </c>
    </row>
    <row r="629" s="13" customFormat="1">
      <c r="A629" s="13"/>
      <c r="B629" s="236"/>
      <c r="C629" s="237"/>
      <c r="D629" s="238" t="s">
        <v>235</v>
      </c>
      <c r="E629" s="239" t="s">
        <v>28</v>
      </c>
      <c r="F629" s="240" t="s">
        <v>242</v>
      </c>
      <c r="G629" s="237"/>
      <c r="H629" s="239" t="s">
        <v>28</v>
      </c>
      <c r="I629" s="241"/>
      <c r="J629" s="237"/>
      <c r="K629" s="237"/>
      <c r="L629" s="242"/>
      <c r="M629" s="243"/>
      <c r="N629" s="244"/>
      <c r="O629" s="244"/>
      <c r="P629" s="244"/>
      <c r="Q629" s="244"/>
      <c r="R629" s="244"/>
      <c r="S629" s="244"/>
      <c r="T629" s="245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6" t="s">
        <v>235</v>
      </c>
      <c r="AU629" s="246" t="s">
        <v>84</v>
      </c>
      <c r="AV629" s="13" t="s">
        <v>82</v>
      </c>
      <c r="AW629" s="13" t="s">
        <v>35</v>
      </c>
      <c r="AX629" s="13" t="s">
        <v>74</v>
      </c>
      <c r="AY629" s="246" t="s">
        <v>223</v>
      </c>
    </row>
    <row r="630" s="14" customFormat="1">
      <c r="A630" s="14"/>
      <c r="B630" s="247"/>
      <c r="C630" s="248"/>
      <c r="D630" s="238" t="s">
        <v>235</v>
      </c>
      <c r="E630" s="249" t="s">
        <v>28</v>
      </c>
      <c r="F630" s="250" t="s">
        <v>930</v>
      </c>
      <c r="G630" s="248"/>
      <c r="H630" s="251">
        <v>2</v>
      </c>
      <c r="I630" s="252"/>
      <c r="J630" s="248"/>
      <c r="K630" s="248"/>
      <c r="L630" s="253"/>
      <c r="M630" s="254"/>
      <c r="N630" s="255"/>
      <c r="O630" s="255"/>
      <c r="P630" s="255"/>
      <c r="Q630" s="255"/>
      <c r="R630" s="255"/>
      <c r="S630" s="255"/>
      <c r="T630" s="256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7" t="s">
        <v>235</v>
      </c>
      <c r="AU630" s="257" t="s">
        <v>84</v>
      </c>
      <c r="AV630" s="14" t="s">
        <v>84</v>
      </c>
      <c r="AW630" s="14" t="s">
        <v>35</v>
      </c>
      <c r="AX630" s="14" t="s">
        <v>82</v>
      </c>
      <c r="AY630" s="257" t="s">
        <v>223</v>
      </c>
    </row>
    <row r="631" s="2" customFormat="1" ht="16.5" customHeight="1">
      <c r="A631" s="42"/>
      <c r="B631" s="43"/>
      <c r="C631" s="218" t="s">
        <v>931</v>
      </c>
      <c r="D631" s="218" t="s">
        <v>226</v>
      </c>
      <c r="E631" s="219" t="s">
        <v>932</v>
      </c>
      <c r="F631" s="220" t="s">
        <v>933</v>
      </c>
      <c r="G631" s="221" t="s">
        <v>251</v>
      </c>
      <c r="H631" s="222">
        <v>1</v>
      </c>
      <c r="I631" s="223"/>
      <c r="J631" s="224">
        <f>ROUND(I631*H631,2)</f>
        <v>0</v>
      </c>
      <c r="K631" s="220" t="s">
        <v>28</v>
      </c>
      <c r="L631" s="48"/>
      <c r="M631" s="225" t="s">
        <v>28</v>
      </c>
      <c r="N631" s="226" t="s">
        <v>45</v>
      </c>
      <c r="O631" s="88"/>
      <c r="P631" s="227">
        <f>O631*H631</f>
        <v>0</v>
      </c>
      <c r="Q631" s="227">
        <v>0</v>
      </c>
      <c r="R631" s="227">
        <f>Q631*H631</f>
        <v>0</v>
      </c>
      <c r="S631" s="227">
        <v>0.028000000000000001</v>
      </c>
      <c r="T631" s="228">
        <f>S631*H631</f>
        <v>0.028000000000000001</v>
      </c>
      <c r="U631" s="42"/>
      <c r="V631" s="42"/>
      <c r="W631" s="42"/>
      <c r="X631" s="42"/>
      <c r="Y631" s="42"/>
      <c r="Z631" s="42"/>
      <c r="AA631" s="42"/>
      <c r="AB631" s="42"/>
      <c r="AC631" s="42"/>
      <c r="AD631" s="42"/>
      <c r="AE631" s="42"/>
      <c r="AR631" s="229" t="s">
        <v>257</v>
      </c>
      <c r="AT631" s="229" t="s">
        <v>226</v>
      </c>
      <c r="AU631" s="229" t="s">
        <v>84</v>
      </c>
      <c r="AY631" s="21" t="s">
        <v>223</v>
      </c>
      <c r="BE631" s="230">
        <f>IF(N631="základní",J631,0)</f>
        <v>0</v>
      </c>
      <c r="BF631" s="230">
        <f>IF(N631="snížená",J631,0)</f>
        <v>0</v>
      </c>
      <c r="BG631" s="230">
        <f>IF(N631="zákl. přenesená",J631,0)</f>
        <v>0</v>
      </c>
      <c r="BH631" s="230">
        <f>IF(N631="sníž. přenesená",J631,0)</f>
        <v>0</v>
      </c>
      <c r="BI631" s="230">
        <f>IF(N631="nulová",J631,0)</f>
        <v>0</v>
      </c>
      <c r="BJ631" s="21" t="s">
        <v>82</v>
      </c>
      <c r="BK631" s="230">
        <f>ROUND(I631*H631,2)</f>
        <v>0</v>
      </c>
      <c r="BL631" s="21" t="s">
        <v>257</v>
      </c>
      <c r="BM631" s="229" t="s">
        <v>934</v>
      </c>
    </row>
    <row r="632" s="13" customFormat="1">
      <c r="A632" s="13"/>
      <c r="B632" s="236"/>
      <c r="C632" s="237"/>
      <c r="D632" s="238" t="s">
        <v>235</v>
      </c>
      <c r="E632" s="239" t="s">
        <v>28</v>
      </c>
      <c r="F632" s="240" t="s">
        <v>244</v>
      </c>
      <c r="G632" s="237"/>
      <c r="H632" s="239" t="s">
        <v>28</v>
      </c>
      <c r="I632" s="241"/>
      <c r="J632" s="237"/>
      <c r="K632" s="237"/>
      <c r="L632" s="242"/>
      <c r="M632" s="243"/>
      <c r="N632" s="244"/>
      <c r="O632" s="244"/>
      <c r="P632" s="244"/>
      <c r="Q632" s="244"/>
      <c r="R632" s="244"/>
      <c r="S632" s="244"/>
      <c r="T632" s="245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6" t="s">
        <v>235</v>
      </c>
      <c r="AU632" s="246" t="s">
        <v>84</v>
      </c>
      <c r="AV632" s="13" t="s">
        <v>82</v>
      </c>
      <c r="AW632" s="13" t="s">
        <v>35</v>
      </c>
      <c r="AX632" s="13" t="s">
        <v>74</v>
      </c>
      <c r="AY632" s="246" t="s">
        <v>223</v>
      </c>
    </row>
    <row r="633" s="14" customFormat="1">
      <c r="A633" s="14"/>
      <c r="B633" s="247"/>
      <c r="C633" s="248"/>
      <c r="D633" s="238" t="s">
        <v>235</v>
      </c>
      <c r="E633" s="249" t="s">
        <v>28</v>
      </c>
      <c r="F633" s="250" t="s">
        <v>82</v>
      </c>
      <c r="G633" s="248"/>
      <c r="H633" s="251">
        <v>1</v>
      </c>
      <c r="I633" s="252"/>
      <c r="J633" s="248"/>
      <c r="K633" s="248"/>
      <c r="L633" s="253"/>
      <c r="M633" s="254"/>
      <c r="N633" s="255"/>
      <c r="O633" s="255"/>
      <c r="P633" s="255"/>
      <c r="Q633" s="255"/>
      <c r="R633" s="255"/>
      <c r="S633" s="255"/>
      <c r="T633" s="256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57" t="s">
        <v>235</v>
      </c>
      <c r="AU633" s="257" t="s">
        <v>84</v>
      </c>
      <c r="AV633" s="14" t="s">
        <v>84</v>
      </c>
      <c r="AW633" s="14" t="s">
        <v>35</v>
      </c>
      <c r="AX633" s="14" t="s">
        <v>82</v>
      </c>
      <c r="AY633" s="257" t="s">
        <v>223</v>
      </c>
    </row>
    <row r="634" s="2" customFormat="1" ht="16.5" customHeight="1">
      <c r="A634" s="42"/>
      <c r="B634" s="43"/>
      <c r="C634" s="218" t="s">
        <v>935</v>
      </c>
      <c r="D634" s="218" t="s">
        <v>226</v>
      </c>
      <c r="E634" s="219" t="s">
        <v>936</v>
      </c>
      <c r="F634" s="220" t="s">
        <v>937</v>
      </c>
      <c r="G634" s="221" t="s">
        <v>251</v>
      </c>
      <c r="H634" s="222">
        <v>1</v>
      </c>
      <c r="I634" s="223"/>
      <c r="J634" s="224">
        <f>ROUND(I634*H634,2)</f>
        <v>0</v>
      </c>
      <c r="K634" s="220" t="s">
        <v>28</v>
      </c>
      <c r="L634" s="48"/>
      <c r="M634" s="225" t="s">
        <v>28</v>
      </c>
      <c r="N634" s="226" t="s">
        <v>45</v>
      </c>
      <c r="O634" s="88"/>
      <c r="P634" s="227">
        <f>O634*H634</f>
        <v>0</v>
      </c>
      <c r="Q634" s="227">
        <v>0</v>
      </c>
      <c r="R634" s="227">
        <f>Q634*H634</f>
        <v>0</v>
      </c>
      <c r="S634" s="227">
        <v>0.028000000000000001</v>
      </c>
      <c r="T634" s="228">
        <f>S634*H634</f>
        <v>0.028000000000000001</v>
      </c>
      <c r="U634" s="42"/>
      <c r="V634" s="42"/>
      <c r="W634" s="42"/>
      <c r="X634" s="42"/>
      <c r="Y634" s="42"/>
      <c r="Z634" s="42"/>
      <c r="AA634" s="42"/>
      <c r="AB634" s="42"/>
      <c r="AC634" s="42"/>
      <c r="AD634" s="42"/>
      <c r="AE634" s="42"/>
      <c r="AR634" s="229" t="s">
        <v>257</v>
      </c>
      <c r="AT634" s="229" t="s">
        <v>226</v>
      </c>
      <c r="AU634" s="229" t="s">
        <v>84</v>
      </c>
      <c r="AY634" s="21" t="s">
        <v>223</v>
      </c>
      <c r="BE634" s="230">
        <f>IF(N634="základní",J634,0)</f>
        <v>0</v>
      </c>
      <c r="BF634" s="230">
        <f>IF(N634="snížená",J634,0)</f>
        <v>0</v>
      </c>
      <c r="BG634" s="230">
        <f>IF(N634="zákl. přenesená",J634,0)</f>
        <v>0</v>
      </c>
      <c r="BH634" s="230">
        <f>IF(N634="sníž. přenesená",J634,0)</f>
        <v>0</v>
      </c>
      <c r="BI634" s="230">
        <f>IF(N634="nulová",J634,0)</f>
        <v>0</v>
      </c>
      <c r="BJ634" s="21" t="s">
        <v>82</v>
      </c>
      <c r="BK634" s="230">
        <f>ROUND(I634*H634,2)</f>
        <v>0</v>
      </c>
      <c r="BL634" s="21" t="s">
        <v>257</v>
      </c>
      <c r="BM634" s="229" t="s">
        <v>938</v>
      </c>
    </row>
    <row r="635" s="13" customFormat="1">
      <c r="A635" s="13"/>
      <c r="B635" s="236"/>
      <c r="C635" s="237"/>
      <c r="D635" s="238" t="s">
        <v>235</v>
      </c>
      <c r="E635" s="239" t="s">
        <v>28</v>
      </c>
      <c r="F635" s="240" t="s">
        <v>244</v>
      </c>
      <c r="G635" s="237"/>
      <c r="H635" s="239" t="s">
        <v>28</v>
      </c>
      <c r="I635" s="241"/>
      <c r="J635" s="237"/>
      <c r="K635" s="237"/>
      <c r="L635" s="242"/>
      <c r="M635" s="243"/>
      <c r="N635" s="244"/>
      <c r="O635" s="244"/>
      <c r="P635" s="244"/>
      <c r="Q635" s="244"/>
      <c r="R635" s="244"/>
      <c r="S635" s="244"/>
      <c r="T635" s="245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46" t="s">
        <v>235</v>
      </c>
      <c r="AU635" s="246" t="s">
        <v>84</v>
      </c>
      <c r="AV635" s="13" t="s">
        <v>82</v>
      </c>
      <c r="AW635" s="13" t="s">
        <v>35</v>
      </c>
      <c r="AX635" s="13" t="s">
        <v>74</v>
      </c>
      <c r="AY635" s="246" t="s">
        <v>223</v>
      </c>
    </row>
    <row r="636" s="14" customFormat="1">
      <c r="A636" s="14"/>
      <c r="B636" s="247"/>
      <c r="C636" s="248"/>
      <c r="D636" s="238" t="s">
        <v>235</v>
      </c>
      <c r="E636" s="249" t="s">
        <v>28</v>
      </c>
      <c r="F636" s="250" t="s">
        <v>82</v>
      </c>
      <c r="G636" s="248"/>
      <c r="H636" s="251">
        <v>1</v>
      </c>
      <c r="I636" s="252"/>
      <c r="J636" s="248"/>
      <c r="K636" s="248"/>
      <c r="L636" s="253"/>
      <c r="M636" s="254"/>
      <c r="N636" s="255"/>
      <c r="O636" s="255"/>
      <c r="P636" s="255"/>
      <c r="Q636" s="255"/>
      <c r="R636" s="255"/>
      <c r="S636" s="255"/>
      <c r="T636" s="256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57" t="s">
        <v>235</v>
      </c>
      <c r="AU636" s="257" t="s">
        <v>84</v>
      </c>
      <c r="AV636" s="14" t="s">
        <v>84</v>
      </c>
      <c r="AW636" s="14" t="s">
        <v>35</v>
      </c>
      <c r="AX636" s="14" t="s">
        <v>82</v>
      </c>
      <c r="AY636" s="257" t="s">
        <v>223</v>
      </c>
    </row>
    <row r="637" s="2" customFormat="1" ht="16.5" customHeight="1">
      <c r="A637" s="42"/>
      <c r="B637" s="43"/>
      <c r="C637" s="218" t="s">
        <v>939</v>
      </c>
      <c r="D637" s="218" t="s">
        <v>226</v>
      </c>
      <c r="E637" s="219" t="s">
        <v>940</v>
      </c>
      <c r="F637" s="220" t="s">
        <v>941</v>
      </c>
      <c r="G637" s="221" t="s">
        <v>251</v>
      </c>
      <c r="H637" s="222">
        <v>1</v>
      </c>
      <c r="I637" s="223"/>
      <c r="J637" s="224">
        <f>ROUND(I637*H637,2)</f>
        <v>0</v>
      </c>
      <c r="K637" s="220" t="s">
        <v>28</v>
      </c>
      <c r="L637" s="48"/>
      <c r="M637" s="225" t="s">
        <v>28</v>
      </c>
      <c r="N637" s="226" t="s">
        <v>45</v>
      </c>
      <c r="O637" s="88"/>
      <c r="P637" s="227">
        <f>O637*H637</f>
        <v>0</v>
      </c>
      <c r="Q637" s="227">
        <v>0</v>
      </c>
      <c r="R637" s="227">
        <f>Q637*H637</f>
        <v>0</v>
      </c>
      <c r="S637" s="227">
        <v>0.028000000000000001</v>
      </c>
      <c r="T637" s="228">
        <f>S637*H637</f>
        <v>0.028000000000000001</v>
      </c>
      <c r="U637" s="42"/>
      <c r="V637" s="42"/>
      <c r="W637" s="42"/>
      <c r="X637" s="42"/>
      <c r="Y637" s="42"/>
      <c r="Z637" s="42"/>
      <c r="AA637" s="42"/>
      <c r="AB637" s="42"/>
      <c r="AC637" s="42"/>
      <c r="AD637" s="42"/>
      <c r="AE637" s="42"/>
      <c r="AR637" s="229" t="s">
        <v>257</v>
      </c>
      <c r="AT637" s="229" t="s">
        <v>226</v>
      </c>
      <c r="AU637" s="229" t="s">
        <v>84</v>
      </c>
      <c r="AY637" s="21" t="s">
        <v>223</v>
      </c>
      <c r="BE637" s="230">
        <f>IF(N637="základní",J637,0)</f>
        <v>0</v>
      </c>
      <c r="BF637" s="230">
        <f>IF(N637="snížená",J637,0)</f>
        <v>0</v>
      </c>
      <c r="BG637" s="230">
        <f>IF(N637="zákl. přenesená",J637,0)</f>
        <v>0</v>
      </c>
      <c r="BH637" s="230">
        <f>IF(N637="sníž. přenesená",J637,0)</f>
        <v>0</v>
      </c>
      <c r="BI637" s="230">
        <f>IF(N637="nulová",J637,0)</f>
        <v>0</v>
      </c>
      <c r="BJ637" s="21" t="s">
        <v>82</v>
      </c>
      <c r="BK637" s="230">
        <f>ROUND(I637*H637,2)</f>
        <v>0</v>
      </c>
      <c r="BL637" s="21" t="s">
        <v>257</v>
      </c>
      <c r="BM637" s="229" t="s">
        <v>942</v>
      </c>
    </row>
    <row r="638" s="13" customFormat="1">
      <c r="A638" s="13"/>
      <c r="B638" s="236"/>
      <c r="C638" s="237"/>
      <c r="D638" s="238" t="s">
        <v>235</v>
      </c>
      <c r="E638" s="239" t="s">
        <v>28</v>
      </c>
      <c r="F638" s="240" t="s">
        <v>244</v>
      </c>
      <c r="G638" s="237"/>
      <c r="H638" s="239" t="s">
        <v>28</v>
      </c>
      <c r="I638" s="241"/>
      <c r="J638" s="237"/>
      <c r="K638" s="237"/>
      <c r="L638" s="242"/>
      <c r="M638" s="243"/>
      <c r="N638" s="244"/>
      <c r="O638" s="244"/>
      <c r="P638" s="244"/>
      <c r="Q638" s="244"/>
      <c r="R638" s="244"/>
      <c r="S638" s="244"/>
      <c r="T638" s="245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46" t="s">
        <v>235</v>
      </c>
      <c r="AU638" s="246" t="s">
        <v>84</v>
      </c>
      <c r="AV638" s="13" t="s">
        <v>82</v>
      </c>
      <c r="AW638" s="13" t="s">
        <v>35</v>
      </c>
      <c r="AX638" s="13" t="s">
        <v>74</v>
      </c>
      <c r="AY638" s="246" t="s">
        <v>223</v>
      </c>
    </row>
    <row r="639" s="14" customFormat="1">
      <c r="A639" s="14"/>
      <c r="B639" s="247"/>
      <c r="C639" s="248"/>
      <c r="D639" s="238" t="s">
        <v>235</v>
      </c>
      <c r="E639" s="249" t="s">
        <v>28</v>
      </c>
      <c r="F639" s="250" t="s">
        <v>82</v>
      </c>
      <c r="G639" s="248"/>
      <c r="H639" s="251">
        <v>1</v>
      </c>
      <c r="I639" s="252"/>
      <c r="J639" s="248"/>
      <c r="K639" s="248"/>
      <c r="L639" s="253"/>
      <c r="M639" s="254"/>
      <c r="N639" s="255"/>
      <c r="O639" s="255"/>
      <c r="P639" s="255"/>
      <c r="Q639" s="255"/>
      <c r="R639" s="255"/>
      <c r="S639" s="255"/>
      <c r="T639" s="256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57" t="s">
        <v>235</v>
      </c>
      <c r="AU639" s="257" t="s">
        <v>84</v>
      </c>
      <c r="AV639" s="14" t="s">
        <v>84</v>
      </c>
      <c r="AW639" s="14" t="s">
        <v>35</v>
      </c>
      <c r="AX639" s="14" t="s">
        <v>82</v>
      </c>
      <c r="AY639" s="257" t="s">
        <v>223</v>
      </c>
    </row>
    <row r="640" s="2" customFormat="1" ht="16.5" customHeight="1">
      <c r="A640" s="42"/>
      <c r="B640" s="43"/>
      <c r="C640" s="218" t="s">
        <v>943</v>
      </c>
      <c r="D640" s="218" t="s">
        <v>226</v>
      </c>
      <c r="E640" s="219" t="s">
        <v>944</v>
      </c>
      <c r="F640" s="220" t="s">
        <v>945</v>
      </c>
      <c r="G640" s="221" t="s">
        <v>251</v>
      </c>
      <c r="H640" s="222">
        <v>1</v>
      </c>
      <c r="I640" s="223"/>
      <c r="J640" s="224">
        <f>ROUND(I640*H640,2)</f>
        <v>0</v>
      </c>
      <c r="K640" s="220" t="s">
        <v>28</v>
      </c>
      <c r="L640" s="48"/>
      <c r="M640" s="225" t="s">
        <v>28</v>
      </c>
      <c r="N640" s="226" t="s">
        <v>45</v>
      </c>
      <c r="O640" s="88"/>
      <c r="P640" s="227">
        <f>O640*H640</f>
        <v>0</v>
      </c>
      <c r="Q640" s="227">
        <v>0</v>
      </c>
      <c r="R640" s="227">
        <f>Q640*H640</f>
        <v>0</v>
      </c>
      <c r="S640" s="227">
        <v>0.028000000000000001</v>
      </c>
      <c r="T640" s="228">
        <f>S640*H640</f>
        <v>0.028000000000000001</v>
      </c>
      <c r="U640" s="42"/>
      <c r="V640" s="42"/>
      <c r="W640" s="42"/>
      <c r="X640" s="42"/>
      <c r="Y640" s="42"/>
      <c r="Z640" s="42"/>
      <c r="AA640" s="42"/>
      <c r="AB640" s="42"/>
      <c r="AC640" s="42"/>
      <c r="AD640" s="42"/>
      <c r="AE640" s="42"/>
      <c r="AR640" s="229" t="s">
        <v>257</v>
      </c>
      <c r="AT640" s="229" t="s">
        <v>226</v>
      </c>
      <c r="AU640" s="229" t="s">
        <v>84</v>
      </c>
      <c r="AY640" s="21" t="s">
        <v>223</v>
      </c>
      <c r="BE640" s="230">
        <f>IF(N640="základní",J640,0)</f>
        <v>0</v>
      </c>
      <c r="BF640" s="230">
        <f>IF(N640="snížená",J640,0)</f>
        <v>0</v>
      </c>
      <c r="BG640" s="230">
        <f>IF(N640="zákl. přenesená",J640,0)</f>
        <v>0</v>
      </c>
      <c r="BH640" s="230">
        <f>IF(N640="sníž. přenesená",J640,0)</f>
        <v>0</v>
      </c>
      <c r="BI640" s="230">
        <f>IF(N640="nulová",J640,0)</f>
        <v>0</v>
      </c>
      <c r="BJ640" s="21" t="s">
        <v>82</v>
      </c>
      <c r="BK640" s="230">
        <f>ROUND(I640*H640,2)</f>
        <v>0</v>
      </c>
      <c r="BL640" s="21" t="s">
        <v>257</v>
      </c>
      <c r="BM640" s="229" t="s">
        <v>946</v>
      </c>
    </row>
    <row r="641" s="13" customFormat="1">
      <c r="A641" s="13"/>
      <c r="B641" s="236"/>
      <c r="C641" s="237"/>
      <c r="D641" s="238" t="s">
        <v>235</v>
      </c>
      <c r="E641" s="239" t="s">
        <v>28</v>
      </c>
      <c r="F641" s="240" t="s">
        <v>244</v>
      </c>
      <c r="G641" s="237"/>
      <c r="H641" s="239" t="s">
        <v>28</v>
      </c>
      <c r="I641" s="241"/>
      <c r="J641" s="237"/>
      <c r="K641" s="237"/>
      <c r="L641" s="242"/>
      <c r="M641" s="243"/>
      <c r="N641" s="244"/>
      <c r="O641" s="244"/>
      <c r="P641" s="244"/>
      <c r="Q641" s="244"/>
      <c r="R641" s="244"/>
      <c r="S641" s="244"/>
      <c r="T641" s="245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6" t="s">
        <v>235</v>
      </c>
      <c r="AU641" s="246" t="s">
        <v>84</v>
      </c>
      <c r="AV641" s="13" t="s">
        <v>82</v>
      </c>
      <c r="AW641" s="13" t="s">
        <v>35</v>
      </c>
      <c r="AX641" s="13" t="s">
        <v>74</v>
      </c>
      <c r="AY641" s="246" t="s">
        <v>223</v>
      </c>
    </row>
    <row r="642" s="14" customFormat="1">
      <c r="A642" s="14"/>
      <c r="B642" s="247"/>
      <c r="C642" s="248"/>
      <c r="D642" s="238" t="s">
        <v>235</v>
      </c>
      <c r="E642" s="249" t="s">
        <v>28</v>
      </c>
      <c r="F642" s="250" t="s">
        <v>82</v>
      </c>
      <c r="G642" s="248"/>
      <c r="H642" s="251">
        <v>1</v>
      </c>
      <c r="I642" s="252"/>
      <c r="J642" s="248"/>
      <c r="K642" s="248"/>
      <c r="L642" s="253"/>
      <c r="M642" s="254"/>
      <c r="N642" s="255"/>
      <c r="O642" s="255"/>
      <c r="P642" s="255"/>
      <c r="Q642" s="255"/>
      <c r="R642" s="255"/>
      <c r="S642" s="255"/>
      <c r="T642" s="256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7" t="s">
        <v>235</v>
      </c>
      <c r="AU642" s="257" t="s">
        <v>84</v>
      </c>
      <c r="AV642" s="14" t="s">
        <v>84</v>
      </c>
      <c r="AW642" s="14" t="s">
        <v>35</v>
      </c>
      <c r="AX642" s="14" t="s">
        <v>82</v>
      </c>
      <c r="AY642" s="257" t="s">
        <v>223</v>
      </c>
    </row>
    <row r="643" s="2" customFormat="1" ht="16.5" customHeight="1">
      <c r="A643" s="42"/>
      <c r="B643" s="43"/>
      <c r="C643" s="218" t="s">
        <v>947</v>
      </c>
      <c r="D643" s="218" t="s">
        <v>226</v>
      </c>
      <c r="E643" s="219" t="s">
        <v>948</v>
      </c>
      <c r="F643" s="220" t="s">
        <v>949</v>
      </c>
      <c r="G643" s="221" t="s">
        <v>383</v>
      </c>
      <c r="H643" s="222">
        <v>1</v>
      </c>
      <c r="I643" s="223"/>
      <c r="J643" s="224">
        <f>ROUND(I643*H643,2)</f>
        <v>0</v>
      </c>
      <c r="K643" s="220" t="s">
        <v>28</v>
      </c>
      <c r="L643" s="48"/>
      <c r="M643" s="225" t="s">
        <v>28</v>
      </c>
      <c r="N643" s="226" t="s">
        <v>45</v>
      </c>
      <c r="O643" s="88"/>
      <c r="P643" s="227">
        <f>O643*H643</f>
        <v>0</v>
      </c>
      <c r="Q643" s="227">
        <v>0</v>
      </c>
      <c r="R643" s="227">
        <f>Q643*H643</f>
        <v>0</v>
      </c>
      <c r="S643" s="227">
        <v>0</v>
      </c>
      <c r="T643" s="228">
        <f>S643*H643</f>
        <v>0</v>
      </c>
      <c r="U643" s="42"/>
      <c r="V643" s="42"/>
      <c r="W643" s="42"/>
      <c r="X643" s="42"/>
      <c r="Y643" s="42"/>
      <c r="Z643" s="42"/>
      <c r="AA643" s="42"/>
      <c r="AB643" s="42"/>
      <c r="AC643" s="42"/>
      <c r="AD643" s="42"/>
      <c r="AE643" s="42"/>
      <c r="AR643" s="229" t="s">
        <v>257</v>
      </c>
      <c r="AT643" s="229" t="s">
        <v>226</v>
      </c>
      <c r="AU643" s="229" t="s">
        <v>84</v>
      </c>
      <c r="AY643" s="21" t="s">
        <v>223</v>
      </c>
      <c r="BE643" s="230">
        <f>IF(N643="základní",J643,0)</f>
        <v>0</v>
      </c>
      <c r="BF643" s="230">
        <f>IF(N643="snížená",J643,0)</f>
        <v>0</v>
      </c>
      <c r="BG643" s="230">
        <f>IF(N643="zákl. přenesená",J643,0)</f>
        <v>0</v>
      </c>
      <c r="BH643" s="230">
        <f>IF(N643="sníž. přenesená",J643,0)</f>
        <v>0</v>
      </c>
      <c r="BI643" s="230">
        <f>IF(N643="nulová",J643,0)</f>
        <v>0</v>
      </c>
      <c r="BJ643" s="21" t="s">
        <v>82</v>
      </c>
      <c r="BK643" s="230">
        <f>ROUND(I643*H643,2)</f>
        <v>0</v>
      </c>
      <c r="BL643" s="21" t="s">
        <v>257</v>
      </c>
      <c r="BM643" s="229" t="s">
        <v>950</v>
      </c>
    </row>
    <row r="644" s="13" customFormat="1">
      <c r="A644" s="13"/>
      <c r="B644" s="236"/>
      <c r="C644" s="237"/>
      <c r="D644" s="238" t="s">
        <v>235</v>
      </c>
      <c r="E644" s="239" t="s">
        <v>28</v>
      </c>
      <c r="F644" s="240" t="s">
        <v>244</v>
      </c>
      <c r="G644" s="237"/>
      <c r="H644" s="239" t="s">
        <v>28</v>
      </c>
      <c r="I644" s="241"/>
      <c r="J644" s="237"/>
      <c r="K644" s="237"/>
      <c r="L644" s="242"/>
      <c r="M644" s="243"/>
      <c r="N644" s="244"/>
      <c r="O644" s="244"/>
      <c r="P644" s="244"/>
      <c r="Q644" s="244"/>
      <c r="R644" s="244"/>
      <c r="S644" s="244"/>
      <c r="T644" s="245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46" t="s">
        <v>235</v>
      </c>
      <c r="AU644" s="246" t="s">
        <v>84</v>
      </c>
      <c r="AV644" s="13" t="s">
        <v>82</v>
      </c>
      <c r="AW644" s="13" t="s">
        <v>35</v>
      </c>
      <c r="AX644" s="13" t="s">
        <v>74</v>
      </c>
      <c r="AY644" s="246" t="s">
        <v>223</v>
      </c>
    </row>
    <row r="645" s="14" customFormat="1">
      <c r="A645" s="14"/>
      <c r="B645" s="247"/>
      <c r="C645" s="248"/>
      <c r="D645" s="238" t="s">
        <v>235</v>
      </c>
      <c r="E645" s="249" t="s">
        <v>28</v>
      </c>
      <c r="F645" s="250" t="s">
        <v>82</v>
      </c>
      <c r="G645" s="248"/>
      <c r="H645" s="251">
        <v>1</v>
      </c>
      <c r="I645" s="252"/>
      <c r="J645" s="248"/>
      <c r="K645" s="248"/>
      <c r="L645" s="253"/>
      <c r="M645" s="254"/>
      <c r="N645" s="255"/>
      <c r="O645" s="255"/>
      <c r="P645" s="255"/>
      <c r="Q645" s="255"/>
      <c r="R645" s="255"/>
      <c r="S645" s="255"/>
      <c r="T645" s="256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7" t="s">
        <v>235</v>
      </c>
      <c r="AU645" s="257" t="s">
        <v>84</v>
      </c>
      <c r="AV645" s="14" t="s">
        <v>84</v>
      </c>
      <c r="AW645" s="14" t="s">
        <v>35</v>
      </c>
      <c r="AX645" s="14" t="s">
        <v>82</v>
      </c>
      <c r="AY645" s="257" t="s">
        <v>223</v>
      </c>
    </row>
    <row r="646" s="2" customFormat="1" ht="24.15" customHeight="1">
      <c r="A646" s="42"/>
      <c r="B646" s="43"/>
      <c r="C646" s="218" t="s">
        <v>951</v>
      </c>
      <c r="D646" s="218" t="s">
        <v>226</v>
      </c>
      <c r="E646" s="219" t="s">
        <v>952</v>
      </c>
      <c r="F646" s="220" t="s">
        <v>953</v>
      </c>
      <c r="G646" s="221" t="s">
        <v>383</v>
      </c>
      <c r="H646" s="222">
        <v>1</v>
      </c>
      <c r="I646" s="223"/>
      <c r="J646" s="224">
        <f>ROUND(I646*H646,2)</f>
        <v>0</v>
      </c>
      <c r="K646" s="220" t="s">
        <v>28</v>
      </c>
      <c r="L646" s="48"/>
      <c r="M646" s="225" t="s">
        <v>28</v>
      </c>
      <c r="N646" s="226" t="s">
        <v>45</v>
      </c>
      <c r="O646" s="88"/>
      <c r="P646" s="227">
        <f>O646*H646</f>
        <v>0</v>
      </c>
      <c r="Q646" s="227">
        <v>0</v>
      </c>
      <c r="R646" s="227">
        <f>Q646*H646</f>
        <v>0</v>
      </c>
      <c r="S646" s="227">
        <v>0</v>
      </c>
      <c r="T646" s="228">
        <f>S646*H646</f>
        <v>0</v>
      </c>
      <c r="U646" s="42"/>
      <c r="V646" s="42"/>
      <c r="W646" s="42"/>
      <c r="X646" s="42"/>
      <c r="Y646" s="42"/>
      <c r="Z646" s="42"/>
      <c r="AA646" s="42"/>
      <c r="AB646" s="42"/>
      <c r="AC646" s="42"/>
      <c r="AD646" s="42"/>
      <c r="AE646" s="42"/>
      <c r="AR646" s="229" t="s">
        <v>257</v>
      </c>
      <c r="AT646" s="229" t="s">
        <v>226</v>
      </c>
      <c r="AU646" s="229" t="s">
        <v>84</v>
      </c>
      <c r="AY646" s="21" t="s">
        <v>223</v>
      </c>
      <c r="BE646" s="230">
        <f>IF(N646="základní",J646,0)</f>
        <v>0</v>
      </c>
      <c r="BF646" s="230">
        <f>IF(N646="snížená",J646,0)</f>
        <v>0</v>
      </c>
      <c r="BG646" s="230">
        <f>IF(N646="zákl. přenesená",J646,0)</f>
        <v>0</v>
      </c>
      <c r="BH646" s="230">
        <f>IF(N646="sníž. přenesená",J646,0)</f>
        <v>0</v>
      </c>
      <c r="BI646" s="230">
        <f>IF(N646="nulová",J646,0)</f>
        <v>0</v>
      </c>
      <c r="BJ646" s="21" t="s">
        <v>82</v>
      </c>
      <c r="BK646" s="230">
        <f>ROUND(I646*H646,2)</f>
        <v>0</v>
      </c>
      <c r="BL646" s="21" t="s">
        <v>257</v>
      </c>
      <c r="BM646" s="229" t="s">
        <v>954</v>
      </c>
    </row>
    <row r="647" s="13" customFormat="1">
      <c r="A647" s="13"/>
      <c r="B647" s="236"/>
      <c r="C647" s="237"/>
      <c r="D647" s="238" t="s">
        <v>235</v>
      </c>
      <c r="E647" s="239" t="s">
        <v>28</v>
      </c>
      <c r="F647" s="240" t="s">
        <v>242</v>
      </c>
      <c r="G647" s="237"/>
      <c r="H647" s="239" t="s">
        <v>28</v>
      </c>
      <c r="I647" s="241"/>
      <c r="J647" s="237"/>
      <c r="K647" s="237"/>
      <c r="L647" s="242"/>
      <c r="M647" s="243"/>
      <c r="N647" s="244"/>
      <c r="O647" s="244"/>
      <c r="P647" s="244"/>
      <c r="Q647" s="244"/>
      <c r="R647" s="244"/>
      <c r="S647" s="244"/>
      <c r="T647" s="245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46" t="s">
        <v>235</v>
      </c>
      <c r="AU647" s="246" t="s">
        <v>84</v>
      </c>
      <c r="AV647" s="13" t="s">
        <v>82</v>
      </c>
      <c r="AW647" s="13" t="s">
        <v>35</v>
      </c>
      <c r="AX647" s="13" t="s">
        <v>74</v>
      </c>
      <c r="AY647" s="246" t="s">
        <v>223</v>
      </c>
    </row>
    <row r="648" s="14" customFormat="1">
      <c r="A648" s="14"/>
      <c r="B648" s="247"/>
      <c r="C648" s="248"/>
      <c r="D648" s="238" t="s">
        <v>235</v>
      </c>
      <c r="E648" s="249" t="s">
        <v>28</v>
      </c>
      <c r="F648" s="250" t="s">
        <v>82</v>
      </c>
      <c r="G648" s="248"/>
      <c r="H648" s="251">
        <v>1</v>
      </c>
      <c r="I648" s="252"/>
      <c r="J648" s="248"/>
      <c r="K648" s="248"/>
      <c r="L648" s="253"/>
      <c r="M648" s="254"/>
      <c r="N648" s="255"/>
      <c r="O648" s="255"/>
      <c r="P648" s="255"/>
      <c r="Q648" s="255"/>
      <c r="R648" s="255"/>
      <c r="S648" s="255"/>
      <c r="T648" s="256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57" t="s">
        <v>235</v>
      </c>
      <c r="AU648" s="257" t="s">
        <v>84</v>
      </c>
      <c r="AV648" s="14" t="s">
        <v>84</v>
      </c>
      <c r="AW648" s="14" t="s">
        <v>35</v>
      </c>
      <c r="AX648" s="14" t="s">
        <v>82</v>
      </c>
      <c r="AY648" s="257" t="s">
        <v>223</v>
      </c>
    </row>
    <row r="649" s="2" customFormat="1" ht="24.15" customHeight="1">
      <c r="A649" s="42"/>
      <c r="B649" s="43"/>
      <c r="C649" s="218" t="s">
        <v>955</v>
      </c>
      <c r="D649" s="218" t="s">
        <v>226</v>
      </c>
      <c r="E649" s="219" t="s">
        <v>956</v>
      </c>
      <c r="F649" s="220" t="s">
        <v>957</v>
      </c>
      <c r="G649" s="221" t="s">
        <v>383</v>
      </c>
      <c r="H649" s="222">
        <v>1</v>
      </c>
      <c r="I649" s="223"/>
      <c r="J649" s="224">
        <f>ROUND(I649*H649,2)</f>
        <v>0</v>
      </c>
      <c r="K649" s="220" t="s">
        <v>28</v>
      </c>
      <c r="L649" s="48"/>
      <c r="M649" s="225" t="s">
        <v>28</v>
      </c>
      <c r="N649" s="226" t="s">
        <v>45</v>
      </c>
      <c r="O649" s="88"/>
      <c r="P649" s="227">
        <f>O649*H649</f>
        <v>0</v>
      </c>
      <c r="Q649" s="227">
        <v>0</v>
      </c>
      <c r="R649" s="227">
        <f>Q649*H649</f>
        <v>0</v>
      </c>
      <c r="S649" s="227">
        <v>0</v>
      </c>
      <c r="T649" s="228">
        <f>S649*H649</f>
        <v>0</v>
      </c>
      <c r="U649" s="42"/>
      <c r="V649" s="42"/>
      <c r="W649" s="42"/>
      <c r="X649" s="42"/>
      <c r="Y649" s="42"/>
      <c r="Z649" s="42"/>
      <c r="AA649" s="42"/>
      <c r="AB649" s="42"/>
      <c r="AC649" s="42"/>
      <c r="AD649" s="42"/>
      <c r="AE649" s="42"/>
      <c r="AR649" s="229" t="s">
        <v>257</v>
      </c>
      <c r="AT649" s="229" t="s">
        <v>226</v>
      </c>
      <c r="AU649" s="229" t="s">
        <v>84</v>
      </c>
      <c r="AY649" s="21" t="s">
        <v>223</v>
      </c>
      <c r="BE649" s="230">
        <f>IF(N649="základní",J649,0)</f>
        <v>0</v>
      </c>
      <c r="BF649" s="230">
        <f>IF(N649="snížená",J649,0)</f>
        <v>0</v>
      </c>
      <c r="BG649" s="230">
        <f>IF(N649="zákl. přenesená",J649,0)</f>
        <v>0</v>
      </c>
      <c r="BH649" s="230">
        <f>IF(N649="sníž. přenesená",J649,0)</f>
        <v>0</v>
      </c>
      <c r="BI649" s="230">
        <f>IF(N649="nulová",J649,0)</f>
        <v>0</v>
      </c>
      <c r="BJ649" s="21" t="s">
        <v>82</v>
      </c>
      <c r="BK649" s="230">
        <f>ROUND(I649*H649,2)</f>
        <v>0</v>
      </c>
      <c r="BL649" s="21" t="s">
        <v>257</v>
      </c>
      <c r="BM649" s="229" t="s">
        <v>958</v>
      </c>
    </row>
    <row r="650" s="13" customFormat="1">
      <c r="A650" s="13"/>
      <c r="B650" s="236"/>
      <c r="C650" s="237"/>
      <c r="D650" s="238" t="s">
        <v>235</v>
      </c>
      <c r="E650" s="239" t="s">
        <v>28</v>
      </c>
      <c r="F650" s="240" t="s">
        <v>242</v>
      </c>
      <c r="G650" s="237"/>
      <c r="H650" s="239" t="s">
        <v>28</v>
      </c>
      <c r="I650" s="241"/>
      <c r="J650" s="237"/>
      <c r="K650" s="237"/>
      <c r="L650" s="242"/>
      <c r="M650" s="243"/>
      <c r="N650" s="244"/>
      <c r="O650" s="244"/>
      <c r="P650" s="244"/>
      <c r="Q650" s="244"/>
      <c r="R650" s="244"/>
      <c r="S650" s="244"/>
      <c r="T650" s="245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46" t="s">
        <v>235</v>
      </c>
      <c r="AU650" s="246" t="s">
        <v>84</v>
      </c>
      <c r="AV650" s="13" t="s">
        <v>82</v>
      </c>
      <c r="AW650" s="13" t="s">
        <v>35</v>
      </c>
      <c r="AX650" s="13" t="s">
        <v>74</v>
      </c>
      <c r="AY650" s="246" t="s">
        <v>223</v>
      </c>
    </row>
    <row r="651" s="14" customFormat="1">
      <c r="A651" s="14"/>
      <c r="B651" s="247"/>
      <c r="C651" s="248"/>
      <c r="D651" s="238" t="s">
        <v>235</v>
      </c>
      <c r="E651" s="249" t="s">
        <v>28</v>
      </c>
      <c r="F651" s="250" t="s">
        <v>82</v>
      </c>
      <c r="G651" s="248"/>
      <c r="H651" s="251">
        <v>1</v>
      </c>
      <c r="I651" s="252"/>
      <c r="J651" s="248"/>
      <c r="K651" s="248"/>
      <c r="L651" s="253"/>
      <c r="M651" s="254"/>
      <c r="N651" s="255"/>
      <c r="O651" s="255"/>
      <c r="P651" s="255"/>
      <c r="Q651" s="255"/>
      <c r="R651" s="255"/>
      <c r="S651" s="255"/>
      <c r="T651" s="256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7" t="s">
        <v>235</v>
      </c>
      <c r="AU651" s="257" t="s">
        <v>84</v>
      </c>
      <c r="AV651" s="14" t="s">
        <v>84</v>
      </c>
      <c r="AW651" s="14" t="s">
        <v>35</v>
      </c>
      <c r="AX651" s="14" t="s">
        <v>82</v>
      </c>
      <c r="AY651" s="257" t="s">
        <v>223</v>
      </c>
    </row>
    <row r="652" s="2" customFormat="1" ht="24.15" customHeight="1">
      <c r="A652" s="42"/>
      <c r="B652" s="43"/>
      <c r="C652" s="218" t="s">
        <v>959</v>
      </c>
      <c r="D652" s="218" t="s">
        <v>226</v>
      </c>
      <c r="E652" s="219" t="s">
        <v>960</v>
      </c>
      <c r="F652" s="220" t="s">
        <v>961</v>
      </c>
      <c r="G652" s="221" t="s">
        <v>256</v>
      </c>
      <c r="H652" s="222">
        <v>0.14499999999999999</v>
      </c>
      <c r="I652" s="223"/>
      <c r="J652" s="224">
        <f>ROUND(I652*H652,2)</f>
        <v>0</v>
      </c>
      <c r="K652" s="220" t="s">
        <v>230</v>
      </c>
      <c r="L652" s="48"/>
      <c r="M652" s="225" t="s">
        <v>28</v>
      </c>
      <c r="N652" s="226" t="s">
        <v>45</v>
      </c>
      <c r="O652" s="88"/>
      <c r="P652" s="227">
        <f>O652*H652</f>
        <v>0</v>
      </c>
      <c r="Q652" s="227">
        <v>0</v>
      </c>
      <c r="R652" s="227">
        <f>Q652*H652</f>
        <v>0</v>
      </c>
      <c r="S652" s="227">
        <v>0</v>
      </c>
      <c r="T652" s="228">
        <f>S652*H652</f>
        <v>0</v>
      </c>
      <c r="U652" s="42"/>
      <c r="V652" s="42"/>
      <c r="W652" s="42"/>
      <c r="X652" s="42"/>
      <c r="Y652" s="42"/>
      <c r="Z652" s="42"/>
      <c r="AA652" s="42"/>
      <c r="AB652" s="42"/>
      <c r="AC652" s="42"/>
      <c r="AD652" s="42"/>
      <c r="AE652" s="42"/>
      <c r="AR652" s="229" t="s">
        <v>257</v>
      </c>
      <c r="AT652" s="229" t="s">
        <v>226</v>
      </c>
      <c r="AU652" s="229" t="s">
        <v>84</v>
      </c>
      <c r="AY652" s="21" t="s">
        <v>223</v>
      </c>
      <c r="BE652" s="230">
        <f>IF(N652="základní",J652,0)</f>
        <v>0</v>
      </c>
      <c r="BF652" s="230">
        <f>IF(N652="snížená",J652,0)</f>
        <v>0</v>
      </c>
      <c r="BG652" s="230">
        <f>IF(N652="zákl. přenesená",J652,0)</f>
        <v>0</v>
      </c>
      <c r="BH652" s="230">
        <f>IF(N652="sníž. přenesená",J652,0)</f>
        <v>0</v>
      </c>
      <c r="BI652" s="230">
        <f>IF(N652="nulová",J652,0)</f>
        <v>0</v>
      </c>
      <c r="BJ652" s="21" t="s">
        <v>82</v>
      </c>
      <c r="BK652" s="230">
        <f>ROUND(I652*H652,2)</f>
        <v>0</v>
      </c>
      <c r="BL652" s="21" t="s">
        <v>257</v>
      </c>
      <c r="BM652" s="229" t="s">
        <v>962</v>
      </c>
    </row>
    <row r="653" s="2" customFormat="1">
      <c r="A653" s="42"/>
      <c r="B653" s="43"/>
      <c r="C653" s="44"/>
      <c r="D653" s="231" t="s">
        <v>233</v>
      </c>
      <c r="E653" s="44"/>
      <c r="F653" s="232" t="s">
        <v>963</v>
      </c>
      <c r="G653" s="44"/>
      <c r="H653" s="44"/>
      <c r="I653" s="233"/>
      <c r="J653" s="44"/>
      <c r="K653" s="44"/>
      <c r="L653" s="48"/>
      <c r="M653" s="234"/>
      <c r="N653" s="235"/>
      <c r="O653" s="88"/>
      <c r="P653" s="88"/>
      <c r="Q653" s="88"/>
      <c r="R653" s="88"/>
      <c r="S653" s="88"/>
      <c r="T653" s="89"/>
      <c r="U653" s="42"/>
      <c r="V653" s="42"/>
      <c r="W653" s="42"/>
      <c r="X653" s="42"/>
      <c r="Y653" s="42"/>
      <c r="Z653" s="42"/>
      <c r="AA653" s="42"/>
      <c r="AB653" s="42"/>
      <c r="AC653" s="42"/>
      <c r="AD653" s="42"/>
      <c r="AE653" s="42"/>
      <c r="AT653" s="21" t="s">
        <v>233</v>
      </c>
      <c r="AU653" s="21" t="s">
        <v>84</v>
      </c>
    </row>
    <row r="654" s="12" customFormat="1" ht="22.8" customHeight="1">
      <c r="A654" s="12"/>
      <c r="B654" s="202"/>
      <c r="C654" s="203"/>
      <c r="D654" s="204" t="s">
        <v>73</v>
      </c>
      <c r="E654" s="216" t="s">
        <v>964</v>
      </c>
      <c r="F654" s="216" t="s">
        <v>965</v>
      </c>
      <c r="G654" s="203"/>
      <c r="H654" s="203"/>
      <c r="I654" s="206"/>
      <c r="J654" s="217">
        <f>BK654</f>
        <v>0</v>
      </c>
      <c r="K654" s="203"/>
      <c r="L654" s="208"/>
      <c r="M654" s="209"/>
      <c r="N654" s="210"/>
      <c r="O654" s="210"/>
      <c r="P654" s="211">
        <f>SUM(P655:P721)</f>
        <v>0</v>
      </c>
      <c r="Q654" s="210"/>
      <c r="R654" s="211">
        <f>SUM(R655:R721)</f>
        <v>4.1572681899999999</v>
      </c>
      <c r="S654" s="210"/>
      <c r="T654" s="212">
        <f>SUM(T655:T721)</f>
        <v>0</v>
      </c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R654" s="213" t="s">
        <v>84</v>
      </c>
      <c r="AT654" s="214" t="s">
        <v>73</v>
      </c>
      <c r="AU654" s="214" t="s">
        <v>82</v>
      </c>
      <c r="AY654" s="213" t="s">
        <v>223</v>
      </c>
      <c r="BK654" s="215">
        <f>SUM(BK655:BK721)</f>
        <v>0</v>
      </c>
    </row>
    <row r="655" s="2" customFormat="1" ht="16.5" customHeight="1">
      <c r="A655" s="42"/>
      <c r="B655" s="43"/>
      <c r="C655" s="218" t="s">
        <v>966</v>
      </c>
      <c r="D655" s="218" t="s">
        <v>226</v>
      </c>
      <c r="E655" s="219" t="s">
        <v>967</v>
      </c>
      <c r="F655" s="220" t="s">
        <v>968</v>
      </c>
      <c r="G655" s="221" t="s">
        <v>229</v>
      </c>
      <c r="H655" s="222">
        <v>121.785</v>
      </c>
      <c r="I655" s="223"/>
      <c r="J655" s="224">
        <f>ROUND(I655*H655,2)</f>
        <v>0</v>
      </c>
      <c r="K655" s="220" t="s">
        <v>230</v>
      </c>
      <c r="L655" s="48"/>
      <c r="M655" s="225" t="s">
        <v>28</v>
      </c>
      <c r="N655" s="226" t="s">
        <v>45</v>
      </c>
      <c r="O655" s="88"/>
      <c r="P655" s="227">
        <f>O655*H655</f>
        <v>0</v>
      </c>
      <c r="Q655" s="227">
        <v>0</v>
      </c>
      <c r="R655" s="227">
        <f>Q655*H655</f>
        <v>0</v>
      </c>
      <c r="S655" s="227">
        <v>0</v>
      </c>
      <c r="T655" s="228">
        <f>S655*H655</f>
        <v>0</v>
      </c>
      <c r="U655" s="42"/>
      <c r="V655" s="42"/>
      <c r="W655" s="42"/>
      <c r="X655" s="42"/>
      <c r="Y655" s="42"/>
      <c r="Z655" s="42"/>
      <c r="AA655" s="42"/>
      <c r="AB655" s="42"/>
      <c r="AC655" s="42"/>
      <c r="AD655" s="42"/>
      <c r="AE655" s="42"/>
      <c r="AR655" s="229" t="s">
        <v>257</v>
      </c>
      <c r="AT655" s="229" t="s">
        <v>226</v>
      </c>
      <c r="AU655" s="229" t="s">
        <v>84</v>
      </c>
      <c r="AY655" s="21" t="s">
        <v>223</v>
      </c>
      <c r="BE655" s="230">
        <f>IF(N655="základní",J655,0)</f>
        <v>0</v>
      </c>
      <c r="BF655" s="230">
        <f>IF(N655="snížená",J655,0)</f>
        <v>0</v>
      </c>
      <c r="BG655" s="230">
        <f>IF(N655="zákl. přenesená",J655,0)</f>
        <v>0</v>
      </c>
      <c r="BH655" s="230">
        <f>IF(N655="sníž. přenesená",J655,0)</f>
        <v>0</v>
      </c>
      <c r="BI655" s="230">
        <f>IF(N655="nulová",J655,0)</f>
        <v>0</v>
      </c>
      <c r="BJ655" s="21" t="s">
        <v>82</v>
      </c>
      <c r="BK655" s="230">
        <f>ROUND(I655*H655,2)</f>
        <v>0</v>
      </c>
      <c r="BL655" s="21" t="s">
        <v>257</v>
      </c>
      <c r="BM655" s="229" t="s">
        <v>969</v>
      </c>
    </row>
    <row r="656" s="2" customFormat="1">
      <c r="A656" s="42"/>
      <c r="B656" s="43"/>
      <c r="C656" s="44"/>
      <c r="D656" s="231" t="s">
        <v>233</v>
      </c>
      <c r="E656" s="44"/>
      <c r="F656" s="232" t="s">
        <v>970</v>
      </c>
      <c r="G656" s="44"/>
      <c r="H656" s="44"/>
      <c r="I656" s="233"/>
      <c r="J656" s="44"/>
      <c r="K656" s="44"/>
      <c r="L656" s="48"/>
      <c r="M656" s="234"/>
      <c r="N656" s="235"/>
      <c r="O656" s="88"/>
      <c r="P656" s="88"/>
      <c r="Q656" s="88"/>
      <c r="R656" s="88"/>
      <c r="S656" s="88"/>
      <c r="T656" s="89"/>
      <c r="U656" s="42"/>
      <c r="V656" s="42"/>
      <c r="W656" s="42"/>
      <c r="X656" s="42"/>
      <c r="Y656" s="42"/>
      <c r="Z656" s="42"/>
      <c r="AA656" s="42"/>
      <c r="AB656" s="42"/>
      <c r="AC656" s="42"/>
      <c r="AD656" s="42"/>
      <c r="AE656" s="42"/>
      <c r="AT656" s="21" t="s">
        <v>233</v>
      </c>
      <c r="AU656" s="21" t="s">
        <v>84</v>
      </c>
    </row>
    <row r="657" s="14" customFormat="1">
      <c r="A657" s="14"/>
      <c r="B657" s="247"/>
      <c r="C657" s="248"/>
      <c r="D657" s="238" t="s">
        <v>235</v>
      </c>
      <c r="E657" s="249" t="s">
        <v>28</v>
      </c>
      <c r="F657" s="250" t="s">
        <v>151</v>
      </c>
      <c r="G657" s="248"/>
      <c r="H657" s="251">
        <v>110.785</v>
      </c>
      <c r="I657" s="252"/>
      <c r="J657" s="248"/>
      <c r="K657" s="248"/>
      <c r="L657" s="253"/>
      <c r="M657" s="254"/>
      <c r="N657" s="255"/>
      <c r="O657" s="255"/>
      <c r="P657" s="255"/>
      <c r="Q657" s="255"/>
      <c r="R657" s="255"/>
      <c r="S657" s="255"/>
      <c r="T657" s="256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7" t="s">
        <v>235</v>
      </c>
      <c r="AU657" s="257" t="s">
        <v>84</v>
      </c>
      <c r="AV657" s="14" t="s">
        <v>84</v>
      </c>
      <c r="AW657" s="14" t="s">
        <v>35</v>
      </c>
      <c r="AX657" s="14" t="s">
        <v>74</v>
      </c>
      <c r="AY657" s="257" t="s">
        <v>223</v>
      </c>
    </row>
    <row r="658" s="14" customFormat="1">
      <c r="A658" s="14"/>
      <c r="B658" s="247"/>
      <c r="C658" s="248"/>
      <c r="D658" s="238" t="s">
        <v>235</v>
      </c>
      <c r="E658" s="249" t="s">
        <v>28</v>
      </c>
      <c r="F658" s="250" t="s">
        <v>154</v>
      </c>
      <c r="G658" s="248"/>
      <c r="H658" s="251">
        <v>11</v>
      </c>
      <c r="I658" s="252"/>
      <c r="J658" s="248"/>
      <c r="K658" s="248"/>
      <c r="L658" s="253"/>
      <c r="M658" s="254"/>
      <c r="N658" s="255"/>
      <c r="O658" s="255"/>
      <c r="P658" s="255"/>
      <c r="Q658" s="255"/>
      <c r="R658" s="255"/>
      <c r="S658" s="255"/>
      <c r="T658" s="256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57" t="s">
        <v>235</v>
      </c>
      <c r="AU658" s="257" t="s">
        <v>84</v>
      </c>
      <c r="AV658" s="14" t="s">
        <v>84</v>
      </c>
      <c r="AW658" s="14" t="s">
        <v>35</v>
      </c>
      <c r="AX658" s="14" t="s">
        <v>74</v>
      </c>
      <c r="AY658" s="257" t="s">
        <v>223</v>
      </c>
    </row>
    <row r="659" s="15" customFormat="1">
      <c r="A659" s="15"/>
      <c r="B659" s="258"/>
      <c r="C659" s="259"/>
      <c r="D659" s="238" t="s">
        <v>235</v>
      </c>
      <c r="E659" s="260" t="s">
        <v>28</v>
      </c>
      <c r="F659" s="261" t="s">
        <v>248</v>
      </c>
      <c r="G659" s="259"/>
      <c r="H659" s="262">
        <v>121.785</v>
      </c>
      <c r="I659" s="263"/>
      <c r="J659" s="259"/>
      <c r="K659" s="259"/>
      <c r="L659" s="264"/>
      <c r="M659" s="265"/>
      <c r="N659" s="266"/>
      <c r="O659" s="266"/>
      <c r="P659" s="266"/>
      <c r="Q659" s="266"/>
      <c r="R659" s="266"/>
      <c r="S659" s="266"/>
      <c r="T659" s="267"/>
      <c r="U659" s="15"/>
      <c r="V659" s="15"/>
      <c r="W659" s="15"/>
      <c r="X659" s="15"/>
      <c r="Y659" s="15"/>
      <c r="Z659" s="15"/>
      <c r="AA659" s="15"/>
      <c r="AB659" s="15"/>
      <c r="AC659" s="15"/>
      <c r="AD659" s="15"/>
      <c r="AE659" s="15"/>
      <c r="AT659" s="268" t="s">
        <v>235</v>
      </c>
      <c r="AU659" s="268" t="s">
        <v>84</v>
      </c>
      <c r="AV659" s="15" t="s">
        <v>231</v>
      </c>
      <c r="AW659" s="15" t="s">
        <v>35</v>
      </c>
      <c r="AX659" s="15" t="s">
        <v>82</v>
      </c>
      <c r="AY659" s="268" t="s">
        <v>223</v>
      </c>
    </row>
    <row r="660" s="2" customFormat="1" ht="16.5" customHeight="1">
      <c r="A660" s="42"/>
      <c r="B660" s="43"/>
      <c r="C660" s="218" t="s">
        <v>971</v>
      </c>
      <c r="D660" s="218" t="s">
        <v>226</v>
      </c>
      <c r="E660" s="219" t="s">
        <v>972</v>
      </c>
      <c r="F660" s="220" t="s">
        <v>973</v>
      </c>
      <c r="G660" s="221" t="s">
        <v>229</v>
      </c>
      <c r="H660" s="222">
        <v>121.785</v>
      </c>
      <c r="I660" s="223"/>
      <c r="J660" s="224">
        <f>ROUND(I660*H660,2)</f>
        <v>0</v>
      </c>
      <c r="K660" s="220" t="s">
        <v>230</v>
      </c>
      <c r="L660" s="48"/>
      <c r="M660" s="225" t="s">
        <v>28</v>
      </c>
      <c r="N660" s="226" t="s">
        <v>45</v>
      </c>
      <c r="O660" s="88"/>
      <c r="P660" s="227">
        <f>O660*H660</f>
        <v>0</v>
      </c>
      <c r="Q660" s="227">
        <v>0.00029999999999999997</v>
      </c>
      <c r="R660" s="227">
        <f>Q660*H660</f>
        <v>0.036535499999999999</v>
      </c>
      <c r="S660" s="227">
        <v>0</v>
      </c>
      <c r="T660" s="228">
        <f>S660*H660</f>
        <v>0</v>
      </c>
      <c r="U660" s="42"/>
      <c r="V660" s="42"/>
      <c r="W660" s="42"/>
      <c r="X660" s="42"/>
      <c r="Y660" s="42"/>
      <c r="Z660" s="42"/>
      <c r="AA660" s="42"/>
      <c r="AB660" s="42"/>
      <c r="AC660" s="42"/>
      <c r="AD660" s="42"/>
      <c r="AE660" s="42"/>
      <c r="AR660" s="229" t="s">
        <v>257</v>
      </c>
      <c r="AT660" s="229" t="s">
        <v>226</v>
      </c>
      <c r="AU660" s="229" t="s">
        <v>84</v>
      </c>
      <c r="AY660" s="21" t="s">
        <v>223</v>
      </c>
      <c r="BE660" s="230">
        <f>IF(N660="základní",J660,0)</f>
        <v>0</v>
      </c>
      <c r="BF660" s="230">
        <f>IF(N660="snížená",J660,0)</f>
        <v>0</v>
      </c>
      <c r="BG660" s="230">
        <f>IF(N660="zákl. přenesená",J660,0)</f>
        <v>0</v>
      </c>
      <c r="BH660" s="230">
        <f>IF(N660="sníž. přenesená",J660,0)</f>
        <v>0</v>
      </c>
      <c r="BI660" s="230">
        <f>IF(N660="nulová",J660,0)</f>
        <v>0</v>
      </c>
      <c r="BJ660" s="21" t="s">
        <v>82</v>
      </c>
      <c r="BK660" s="230">
        <f>ROUND(I660*H660,2)</f>
        <v>0</v>
      </c>
      <c r="BL660" s="21" t="s">
        <v>257</v>
      </c>
      <c r="BM660" s="229" t="s">
        <v>974</v>
      </c>
    </row>
    <row r="661" s="2" customFormat="1">
      <c r="A661" s="42"/>
      <c r="B661" s="43"/>
      <c r="C661" s="44"/>
      <c r="D661" s="231" t="s">
        <v>233</v>
      </c>
      <c r="E661" s="44"/>
      <c r="F661" s="232" t="s">
        <v>975</v>
      </c>
      <c r="G661" s="44"/>
      <c r="H661" s="44"/>
      <c r="I661" s="233"/>
      <c r="J661" s="44"/>
      <c r="K661" s="44"/>
      <c r="L661" s="48"/>
      <c r="M661" s="234"/>
      <c r="N661" s="235"/>
      <c r="O661" s="88"/>
      <c r="P661" s="88"/>
      <c r="Q661" s="88"/>
      <c r="R661" s="88"/>
      <c r="S661" s="88"/>
      <c r="T661" s="89"/>
      <c r="U661" s="42"/>
      <c r="V661" s="42"/>
      <c r="W661" s="42"/>
      <c r="X661" s="42"/>
      <c r="Y661" s="42"/>
      <c r="Z661" s="42"/>
      <c r="AA661" s="42"/>
      <c r="AB661" s="42"/>
      <c r="AC661" s="42"/>
      <c r="AD661" s="42"/>
      <c r="AE661" s="42"/>
      <c r="AT661" s="21" t="s">
        <v>233</v>
      </c>
      <c r="AU661" s="21" t="s">
        <v>84</v>
      </c>
    </row>
    <row r="662" s="14" customFormat="1">
      <c r="A662" s="14"/>
      <c r="B662" s="247"/>
      <c r="C662" s="248"/>
      <c r="D662" s="238" t="s">
        <v>235</v>
      </c>
      <c r="E662" s="249" t="s">
        <v>28</v>
      </c>
      <c r="F662" s="250" t="s">
        <v>151</v>
      </c>
      <c r="G662" s="248"/>
      <c r="H662" s="251">
        <v>110.785</v>
      </c>
      <c r="I662" s="252"/>
      <c r="J662" s="248"/>
      <c r="K662" s="248"/>
      <c r="L662" s="253"/>
      <c r="M662" s="254"/>
      <c r="N662" s="255"/>
      <c r="O662" s="255"/>
      <c r="P662" s="255"/>
      <c r="Q662" s="255"/>
      <c r="R662" s="255"/>
      <c r="S662" s="255"/>
      <c r="T662" s="256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7" t="s">
        <v>235</v>
      </c>
      <c r="AU662" s="257" t="s">
        <v>84</v>
      </c>
      <c r="AV662" s="14" t="s">
        <v>84</v>
      </c>
      <c r="AW662" s="14" t="s">
        <v>35</v>
      </c>
      <c r="AX662" s="14" t="s">
        <v>74</v>
      </c>
      <c r="AY662" s="257" t="s">
        <v>223</v>
      </c>
    </row>
    <row r="663" s="14" customFormat="1">
      <c r="A663" s="14"/>
      <c r="B663" s="247"/>
      <c r="C663" s="248"/>
      <c r="D663" s="238" t="s">
        <v>235</v>
      </c>
      <c r="E663" s="249" t="s">
        <v>28</v>
      </c>
      <c r="F663" s="250" t="s">
        <v>154</v>
      </c>
      <c r="G663" s="248"/>
      <c r="H663" s="251">
        <v>11</v>
      </c>
      <c r="I663" s="252"/>
      <c r="J663" s="248"/>
      <c r="K663" s="248"/>
      <c r="L663" s="253"/>
      <c r="M663" s="254"/>
      <c r="N663" s="255"/>
      <c r="O663" s="255"/>
      <c r="P663" s="255"/>
      <c r="Q663" s="255"/>
      <c r="R663" s="255"/>
      <c r="S663" s="255"/>
      <c r="T663" s="256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57" t="s">
        <v>235</v>
      </c>
      <c r="AU663" s="257" t="s">
        <v>84</v>
      </c>
      <c r="AV663" s="14" t="s">
        <v>84</v>
      </c>
      <c r="AW663" s="14" t="s">
        <v>35</v>
      </c>
      <c r="AX663" s="14" t="s">
        <v>74</v>
      </c>
      <c r="AY663" s="257" t="s">
        <v>223</v>
      </c>
    </row>
    <row r="664" s="15" customFormat="1">
      <c r="A664" s="15"/>
      <c r="B664" s="258"/>
      <c r="C664" s="259"/>
      <c r="D664" s="238" t="s">
        <v>235</v>
      </c>
      <c r="E664" s="260" t="s">
        <v>28</v>
      </c>
      <c r="F664" s="261" t="s">
        <v>248</v>
      </c>
      <c r="G664" s="259"/>
      <c r="H664" s="262">
        <v>121.785</v>
      </c>
      <c r="I664" s="263"/>
      <c r="J664" s="259"/>
      <c r="K664" s="259"/>
      <c r="L664" s="264"/>
      <c r="M664" s="265"/>
      <c r="N664" s="266"/>
      <c r="O664" s="266"/>
      <c r="P664" s="266"/>
      <c r="Q664" s="266"/>
      <c r="R664" s="266"/>
      <c r="S664" s="266"/>
      <c r="T664" s="267"/>
      <c r="U664" s="15"/>
      <c r="V664" s="15"/>
      <c r="W664" s="15"/>
      <c r="X664" s="15"/>
      <c r="Y664" s="15"/>
      <c r="Z664" s="15"/>
      <c r="AA664" s="15"/>
      <c r="AB664" s="15"/>
      <c r="AC664" s="15"/>
      <c r="AD664" s="15"/>
      <c r="AE664" s="15"/>
      <c r="AT664" s="268" t="s">
        <v>235</v>
      </c>
      <c r="AU664" s="268" t="s">
        <v>84</v>
      </c>
      <c r="AV664" s="15" t="s">
        <v>231</v>
      </c>
      <c r="AW664" s="15" t="s">
        <v>35</v>
      </c>
      <c r="AX664" s="15" t="s">
        <v>82</v>
      </c>
      <c r="AY664" s="268" t="s">
        <v>223</v>
      </c>
    </row>
    <row r="665" s="2" customFormat="1" ht="24.15" customHeight="1">
      <c r="A665" s="42"/>
      <c r="B665" s="43"/>
      <c r="C665" s="218" t="s">
        <v>976</v>
      </c>
      <c r="D665" s="218" t="s">
        <v>226</v>
      </c>
      <c r="E665" s="219" t="s">
        <v>977</v>
      </c>
      <c r="F665" s="220" t="s">
        <v>978</v>
      </c>
      <c r="G665" s="221" t="s">
        <v>240</v>
      </c>
      <c r="H665" s="222">
        <v>0.90000000000000002</v>
      </c>
      <c r="I665" s="223"/>
      <c r="J665" s="224">
        <f>ROUND(I665*H665,2)</f>
        <v>0</v>
      </c>
      <c r="K665" s="220" t="s">
        <v>230</v>
      </c>
      <c r="L665" s="48"/>
      <c r="M665" s="225" t="s">
        <v>28</v>
      </c>
      <c r="N665" s="226" t="s">
        <v>45</v>
      </c>
      <c r="O665" s="88"/>
      <c r="P665" s="227">
        <f>O665*H665</f>
        <v>0</v>
      </c>
      <c r="Q665" s="227">
        <v>0.00020000000000000001</v>
      </c>
      <c r="R665" s="227">
        <f>Q665*H665</f>
        <v>0.00018000000000000001</v>
      </c>
      <c r="S665" s="227">
        <v>0</v>
      </c>
      <c r="T665" s="228">
        <f>S665*H665</f>
        <v>0</v>
      </c>
      <c r="U665" s="42"/>
      <c r="V665" s="42"/>
      <c r="W665" s="42"/>
      <c r="X665" s="42"/>
      <c r="Y665" s="42"/>
      <c r="Z665" s="42"/>
      <c r="AA665" s="42"/>
      <c r="AB665" s="42"/>
      <c r="AC665" s="42"/>
      <c r="AD665" s="42"/>
      <c r="AE665" s="42"/>
      <c r="AR665" s="229" t="s">
        <v>257</v>
      </c>
      <c r="AT665" s="229" t="s">
        <v>226</v>
      </c>
      <c r="AU665" s="229" t="s">
        <v>84</v>
      </c>
      <c r="AY665" s="21" t="s">
        <v>223</v>
      </c>
      <c r="BE665" s="230">
        <f>IF(N665="základní",J665,0)</f>
        <v>0</v>
      </c>
      <c r="BF665" s="230">
        <f>IF(N665="snížená",J665,0)</f>
        <v>0</v>
      </c>
      <c r="BG665" s="230">
        <f>IF(N665="zákl. přenesená",J665,0)</f>
        <v>0</v>
      </c>
      <c r="BH665" s="230">
        <f>IF(N665="sníž. přenesená",J665,0)</f>
        <v>0</v>
      </c>
      <c r="BI665" s="230">
        <f>IF(N665="nulová",J665,0)</f>
        <v>0</v>
      </c>
      <c r="BJ665" s="21" t="s">
        <v>82</v>
      </c>
      <c r="BK665" s="230">
        <f>ROUND(I665*H665,2)</f>
        <v>0</v>
      </c>
      <c r="BL665" s="21" t="s">
        <v>257</v>
      </c>
      <c r="BM665" s="229" t="s">
        <v>979</v>
      </c>
    </row>
    <row r="666" s="2" customFormat="1">
      <c r="A666" s="42"/>
      <c r="B666" s="43"/>
      <c r="C666" s="44"/>
      <c r="D666" s="231" t="s">
        <v>233</v>
      </c>
      <c r="E666" s="44"/>
      <c r="F666" s="232" t="s">
        <v>980</v>
      </c>
      <c r="G666" s="44"/>
      <c r="H666" s="44"/>
      <c r="I666" s="233"/>
      <c r="J666" s="44"/>
      <c r="K666" s="44"/>
      <c r="L666" s="48"/>
      <c r="M666" s="234"/>
      <c r="N666" s="235"/>
      <c r="O666" s="88"/>
      <c r="P666" s="88"/>
      <c r="Q666" s="88"/>
      <c r="R666" s="88"/>
      <c r="S666" s="88"/>
      <c r="T666" s="89"/>
      <c r="U666" s="42"/>
      <c r="V666" s="42"/>
      <c r="W666" s="42"/>
      <c r="X666" s="42"/>
      <c r="Y666" s="42"/>
      <c r="Z666" s="42"/>
      <c r="AA666" s="42"/>
      <c r="AB666" s="42"/>
      <c r="AC666" s="42"/>
      <c r="AD666" s="42"/>
      <c r="AE666" s="42"/>
      <c r="AT666" s="21" t="s">
        <v>233</v>
      </c>
      <c r="AU666" s="21" t="s">
        <v>84</v>
      </c>
    </row>
    <row r="667" s="13" customFormat="1">
      <c r="A667" s="13"/>
      <c r="B667" s="236"/>
      <c r="C667" s="237"/>
      <c r="D667" s="238" t="s">
        <v>235</v>
      </c>
      <c r="E667" s="239" t="s">
        <v>28</v>
      </c>
      <c r="F667" s="240" t="s">
        <v>441</v>
      </c>
      <c r="G667" s="237"/>
      <c r="H667" s="239" t="s">
        <v>28</v>
      </c>
      <c r="I667" s="241"/>
      <c r="J667" s="237"/>
      <c r="K667" s="237"/>
      <c r="L667" s="242"/>
      <c r="M667" s="243"/>
      <c r="N667" s="244"/>
      <c r="O667" s="244"/>
      <c r="P667" s="244"/>
      <c r="Q667" s="244"/>
      <c r="R667" s="244"/>
      <c r="S667" s="244"/>
      <c r="T667" s="245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6" t="s">
        <v>235</v>
      </c>
      <c r="AU667" s="246" t="s">
        <v>84</v>
      </c>
      <c r="AV667" s="13" t="s">
        <v>82</v>
      </c>
      <c r="AW667" s="13" t="s">
        <v>35</v>
      </c>
      <c r="AX667" s="13" t="s">
        <v>74</v>
      </c>
      <c r="AY667" s="246" t="s">
        <v>223</v>
      </c>
    </row>
    <row r="668" s="14" customFormat="1">
      <c r="A668" s="14"/>
      <c r="B668" s="247"/>
      <c r="C668" s="248"/>
      <c r="D668" s="238" t="s">
        <v>235</v>
      </c>
      <c r="E668" s="249" t="s">
        <v>28</v>
      </c>
      <c r="F668" s="250" t="s">
        <v>243</v>
      </c>
      <c r="G668" s="248"/>
      <c r="H668" s="251">
        <v>0.90000000000000002</v>
      </c>
      <c r="I668" s="252"/>
      <c r="J668" s="248"/>
      <c r="K668" s="248"/>
      <c r="L668" s="253"/>
      <c r="M668" s="254"/>
      <c r="N668" s="255"/>
      <c r="O668" s="255"/>
      <c r="P668" s="255"/>
      <c r="Q668" s="255"/>
      <c r="R668" s="255"/>
      <c r="S668" s="255"/>
      <c r="T668" s="256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7" t="s">
        <v>235</v>
      </c>
      <c r="AU668" s="257" t="s">
        <v>84</v>
      </c>
      <c r="AV668" s="14" t="s">
        <v>84</v>
      </c>
      <c r="AW668" s="14" t="s">
        <v>35</v>
      </c>
      <c r="AX668" s="14" t="s">
        <v>82</v>
      </c>
      <c r="AY668" s="257" t="s">
        <v>223</v>
      </c>
    </row>
    <row r="669" s="2" customFormat="1" ht="16.5" customHeight="1">
      <c r="A669" s="42"/>
      <c r="B669" s="43"/>
      <c r="C669" s="269" t="s">
        <v>981</v>
      </c>
      <c r="D669" s="269" t="s">
        <v>375</v>
      </c>
      <c r="E669" s="270" t="s">
        <v>982</v>
      </c>
      <c r="F669" s="271" t="s">
        <v>983</v>
      </c>
      <c r="G669" s="272" t="s">
        <v>240</v>
      </c>
      <c r="H669" s="273">
        <v>0.98999999999999999</v>
      </c>
      <c r="I669" s="274"/>
      <c r="J669" s="275">
        <f>ROUND(I669*H669,2)</f>
        <v>0</v>
      </c>
      <c r="K669" s="271" t="s">
        <v>230</v>
      </c>
      <c r="L669" s="276"/>
      <c r="M669" s="277" t="s">
        <v>28</v>
      </c>
      <c r="N669" s="278" t="s">
        <v>45</v>
      </c>
      <c r="O669" s="88"/>
      <c r="P669" s="227">
        <f>O669*H669</f>
        <v>0</v>
      </c>
      <c r="Q669" s="227">
        <v>0.00021000000000000001</v>
      </c>
      <c r="R669" s="227">
        <f>Q669*H669</f>
        <v>0.00020790000000000001</v>
      </c>
      <c r="S669" s="227">
        <v>0</v>
      </c>
      <c r="T669" s="228">
        <f>S669*H669</f>
        <v>0</v>
      </c>
      <c r="U669" s="42"/>
      <c r="V669" s="42"/>
      <c r="W669" s="42"/>
      <c r="X669" s="42"/>
      <c r="Y669" s="42"/>
      <c r="Z669" s="42"/>
      <c r="AA669" s="42"/>
      <c r="AB669" s="42"/>
      <c r="AC669" s="42"/>
      <c r="AD669" s="42"/>
      <c r="AE669" s="42"/>
      <c r="AR669" s="229" t="s">
        <v>420</v>
      </c>
      <c r="AT669" s="229" t="s">
        <v>375</v>
      </c>
      <c r="AU669" s="229" t="s">
        <v>84</v>
      </c>
      <c r="AY669" s="21" t="s">
        <v>223</v>
      </c>
      <c r="BE669" s="230">
        <f>IF(N669="základní",J669,0)</f>
        <v>0</v>
      </c>
      <c r="BF669" s="230">
        <f>IF(N669="snížená",J669,0)</f>
        <v>0</v>
      </c>
      <c r="BG669" s="230">
        <f>IF(N669="zákl. přenesená",J669,0)</f>
        <v>0</v>
      </c>
      <c r="BH669" s="230">
        <f>IF(N669="sníž. přenesená",J669,0)</f>
        <v>0</v>
      </c>
      <c r="BI669" s="230">
        <f>IF(N669="nulová",J669,0)</f>
        <v>0</v>
      </c>
      <c r="BJ669" s="21" t="s">
        <v>82</v>
      </c>
      <c r="BK669" s="230">
        <f>ROUND(I669*H669,2)</f>
        <v>0</v>
      </c>
      <c r="BL669" s="21" t="s">
        <v>257</v>
      </c>
      <c r="BM669" s="229" t="s">
        <v>984</v>
      </c>
    </row>
    <row r="670" s="13" customFormat="1">
      <c r="A670" s="13"/>
      <c r="B670" s="236"/>
      <c r="C670" s="237"/>
      <c r="D670" s="238" t="s">
        <v>235</v>
      </c>
      <c r="E670" s="239" t="s">
        <v>28</v>
      </c>
      <c r="F670" s="240" t="s">
        <v>441</v>
      </c>
      <c r="G670" s="237"/>
      <c r="H670" s="239" t="s">
        <v>28</v>
      </c>
      <c r="I670" s="241"/>
      <c r="J670" s="237"/>
      <c r="K670" s="237"/>
      <c r="L670" s="242"/>
      <c r="M670" s="243"/>
      <c r="N670" s="244"/>
      <c r="O670" s="244"/>
      <c r="P670" s="244"/>
      <c r="Q670" s="244"/>
      <c r="R670" s="244"/>
      <c r="S670" s="244"/>
      <c r="T670" s="245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46" t="s">
        <v>235</v>
      </c>
      <c r="AU670" s="246" t="s">
        <v>84</v>
      </c>
      <c r="AV670" s="13" t="s">
        <v>82</v>
      </c>
      <c r="AW670" s="13" t="s">
        <v>35</v>
      </c>
      <c r="AX670" s="13" t="s">
        <v>74</v>
      </c>
      <c r="AY670" s="246" t="s">
        <v>223</v>
      </c>
    </row>
    <row r="671" s="14" customFormat="1">
      <c r="A671" s="14"/>
      <c r="B671" s="247"/>
      <c r="C671" s="248"/>
      <c r="D671" s="238" t="s">
        <v>235</v>
      </c>
      <c r="E671" s="249" t="s">
        <v>28</v>
      </c>
      <c r="F671" s="250" t="s">
        <v>985</v>
      </c>
      <c r="G671" s="248"/>
      <c r="H671" s="251">
        <v>0.98999999999999999</v>
      </c>
      <c r="I671" s="252"/>
      <c r="J671" s="248"/>
      <c r="K671" s="248"/>
      <c r="L671" s="253"/>
      <c r="M671" s="254"/>
      <c r="N671" s="255"/>
      <c r="O671" s="255"/>
      <c r="P671" s="255"/>
      <c r="Q671" s="255"/>
      <c r="R671" s="255"/>
      <c r="S671" s="255"/>
      <c r="T671" s="256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57" t="s">
        <v>235</v>
      </c>
      <c r="AU671" s="257" t="s">
        <v>84</v>
      </c>
      <c r="AV671" s="14" t="s">
        <v>84</v>
      </c>
      <c r="AW671" s="14" t="s">
        <v>35</v>
      </c>
      <c r="AX671" s="14" t="s">
        <v>82</v>
      </c>
      <c r="AY671" s="257" t="s">
        <v>223</v>
      </c>
    </row>
    <row r="672" s="2" customFormat="1" ht="24.15" customHeight="1">
      <c r="A672" s="42"/>
      <c r="B672" s="43"/>
      <c r="C672" s="218" t="s">
        <v>986</v>
      </c>
      <c r="D672" s="218" t="s">
        <v>226</v>
      </c>
      <c r="E672" s="219" t="s">
        <v>987</v>
      </c>
      <c r="F672" s="220" t="s">
        <v>988</v>
      </c>
      <c r="G672" s="221" t="s">
        <v>240</v>
      </c>
      <c r="H672" s="222">
        <v>105.989</v>
      </c>
      <c r="I672" s="223"/>
      <c r="J672" s="224">
        <f>ROUND(I672*H672,2)</f>
        <v>0</v>
      </c>
      <c r="K672" s="220" t="s">
        <v>230</v>
      </c>
      <c r="L672" s="48"/>
      <c r="M672" s="225" t="s">
        <v>28</v>
      </c>
      <c r="N672" s="226" t="s">
        <v>45</v>
      </c>
      <c r="O672" s="88"/>
      <c r="P672" s="227">
        <f>O672*H672</f>
        <v>0</v>
      </c>
      <c r="Q672" s="227">
        <v>0.00058</v>
      </c>
      <c r="R672" s="227">
        <f>Q672*H672</f>
        <v>0.06147362</v>
      </c>
      <c r="S672" s="227">
        <v>0</v>
      </c>
      <c r="T672" s="228">
        <f>S672*H672</f>
        <v>0</v>
      </c>
      <c r="U672" s="42"/>
      <c r="V672" s="42"/>
      <c r="W672" s="42"/>
      <c r="X672" s="42"/>
      <c r="Y672" s="42"/>
      <c r="Z672" s="42"/>
      <c r="AA672" s="42"/>
      <c r="AB672" s="42"/>
      <c r="AC672" s="42"/>
      <c r="AD672" s="42"/>
      <c r="AE672" s="42"/>
      <c r="AR672" s="229" t="s">
        <v>257</v>
      </c>
      <c r="AT672" s="229" t="s">
        <v>226</v>
      </c>
      <c r="AU672" s="229" t="s">
        <v>84</v>
      </c>
      <c r="AY672" s="21" t="s">
        <v>223</v>
      </c>
      <c r="BE672" s="230">
        <f>IF(N672="základní",J672,0)</f>
        <v>0</v>
      </c>
      <c r="BF672" s="230">
        <f>IF(N672="snížená",J672,0)</f>
        <v>0</v>
      </c>
      <c r="BG672" s="230">
        <f>IF(N672="zákl. přenesená",J672,0)</f>
        <v>0</v>
      </c>
      <c r="BH672" s="230">
        <f>IF(N672="sníž. přenesená",J672,0)</f>
        <v>0</v>
      </c>
      <c r="BI672" s="230">
        <f>IF(N672="nulová",J672,0)</f>
        <v>0</v>
      </c>
      <c r="BJ672" s="21" t="s">
        <v>82</v>
      </c>
      <c r="BK672" s="230">
        <f>ROUND(I672*H672,2)</f>
        <v>0</v>
      </c>
      <c r="BL672" s="21" t="s">
        <v>257</v>
      </c>
      <c r="BM672" s="229" t="s">
        <v>989</v>
      </c>
    </row>
    <row r="673" s="2" customFormat="1">
      <c r="A673" s="42"/>
      <c r="B673" s="43"/>
      <c r="C673" s="44"/>
      <c r="D673" s="231" t="s">
        <v>233</v>
      </c>
      <c r="E673" s="44"/>
      <c r="F673" s="232" t="s">
        <v>990</v>
      </c>
      <c r="G673" s="44"/>
      <c r="H673" s="44"/>
      <c r="I673" s="233"/>
      <c r="J673" s="44"/>
      <c r="K673" s="44"/>
      <c r="L673" s="48"/>
      <c r="M673" s="234"/>
      <c r="N673" s="235"/>
      <c r="O673" s="88"/>
      <c r="P673" s="88"/>
      <c r="Q673" s="88"/>
      <c r="R673" s="88"/>
      <c r="S673" s="88"/>
      <c r="T673" s="89"/>
      <c r="U673" s="42"/>
      <c r="V673" s="42"/>
      <c r="W673" s="42"/>
      <c r="X673" s="42"/>
      <c r="Y673" s="42"/>
      <c r="Z673" s="42"/>
      <c r="AA673" s="42"/>
      <c r="AB673" s="42"/>
      <c r="AC673" s="42"/>
      <c r="AD673" s="42"/>
      <c r="AE673" s="42"/>
      <c r="AT673" s="21" t="s">
        <v>233</v>
      </c>
      <c r="AU673" s="21" t="s">
        <v>84</v>
      </c>
    </row>
    <row r="674" s="13" customFormat="1">
      <c r="A674" s="13"/>
      <c r="B674" s="236"/>
      <c r="C674" s="237"/>
      <c r="D674" s="238" t="s">
        <v>235</v>
      </c>
      <c r="E674" s="239" t="s">
        <v>28</v>
      </c>
      <c r="F674" s="240" t="s">
        <v>242</v>
      </c>
      <c r="G674" s="237"/>
      <c r="H674" s="239" t="s">
        <v>28</v>
      </c>
      <c r="I674" s="241"/>
      <c r="J674" s="237"/>
      <c r="K674" s="237"/>
      <c r="L674" s="242"/>
      <c r="M674" s="243"/>
      <c r="N674" s="244"/>
      <c r="O674" s="244"/>
      <c r="P674" s="244"/>
      <c r="Q674" s="244"/>
      <c r="R674" s="244"/>
      <c r="S674" s="244"/>
      <c r="T674" s="245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46" t="s">
        <v>235</v>
      </c>
      <c r="AU674" s="246" t="s">
        <v>84</v>
      </c>
      <c r="AV674" s="13" t="s">
        <v>82</v>
      </c>
      <c r="AW674" s="13" t="s">
        <v>35</v>
      </c>
      <c r="AX674" s="13" t="s">
        <v>74</v>
      </c>
      <c r="AY674" s="246" t="s">
        <v>223</v>
      </c>
    </row>
    <row r="675" s="14" customFormat="1">
      <c r="A675" s="14"/>
      <c r="B675" s="247"/>
      <c r="C675" s="248"/>
      <c r="D675" s="238" t="s">
        <v>235</v>
      </c>
      <c r="E675" s="249" t="s">
        <v>28</v>
      </c>
      <c r="F675" s="250" t="s">
        <v>991</v>
      </c>
      <c r="G675" s="248"/>
      <c r="H675" s="251">
        <v>10.209</v>
      </c>
      <c r="I675" s="252"/>
      <c r="J675" s="248"/>
      <c r="K675" s="248"/>
      <c r="L675" s="253"/>
      <c r="M675" s="254"/>
      <c r="N675" s="255"/>
      <c r="O675" s="255"/>
      <c r="P675" s="255"/>
      <c r="Q675" s="255"/>
      <c r="R675" s="255"/>
      <c r="S675" s="255"/>
      <c r="T675" s="256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7" t="s">
        <v>235</v>
      </c>
      <c r="AU675" s="257" t="s">
        <v>84</v>
      </c>
      <c r="AV675" s="14" t="s">
        <v>84</v>
      </c>
      <c r="AW675" s="14" t="s">
        <v>35</v>
      </c>
      <c r="AX675" s="14" t="s">
        <v>74</v>
      </c>
      <c r="AY675" s="257" t="s">
        <v>223</v>
      </c>
    </row>
    <row r="676" s="14" customFormat="1">
      <c r="A676" s="14"/>
      <c r="B676" s="247"/>
      <c r="C676" s="248"/>
      <c r="D676" s="238" t="s">
        <v>235</v>
      </c>
      <c r="E676" s="249" t="s">
        <v>28</v>
      </c>
      <c r="F676" s="250" t="s">
        <v>992</v>
      </c>
      <c r="G676" s="248"/>
      <c r="H676" s="251">
        <v>22.199999999999999</v>
      </c>
      <c r="I676" s="252"/>
      <c r="J676" s="248"/>
      <c r="K676" s="248"/>
      <c r="L676" s="253"/>
      <c r="M676" s="254"/>
      <c r="N676" s="255"/>
      <c r="O676" s="255"/>
      <c r="P676" s="255"/>
      <c r="Q676" s="255"/>
      <c r="R676" s="255"/>
      <c r="S676" s="255"/>
      <c r="T676" s="256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57" t="s">
        <v>235</v>
      </c>
      <c r="AU676" s="257" t="s">
        <v>84</v>
      </c>
      <c r="AV676" s="14" t="s">
        <v>84</v>
      </c>
      <c r="AW676" s="14" t="s">
        <v>35</v>
      </c>
      <c r="AX676" s="14" t="s">
        <v>74</v>
      </c>
      <c r="AY676" s="257" t="s">
        <v>223</v>
      </c>
    </row>
    <row r="677" s="13" customFormat="1">
      <c r="A677" s="13"/>
      <c r="B677" s="236"/>
      <c r="C677" s="237"/>
      <c r="D677" s="238" t="s">
        <v>235</v>
      </c>
      <c r="E677" s="239" t="s">
        <v>28</v>
      </c>
      <c r="F677" s="240" t="s">
        <v>993</v>
      </c>
      <c r="G677" s="237"/>
      <c r="H677" s="239" t="s">
        <v>28</v>
      </c>
      <c r="I677" s="241"/>
      <c r="J677" s="237"/>
      <c r="K677" s="237"/>
      <c r="L677" s="242"/>
      <c r="M677" s="243"/>
      <c r="N677" s="244"/>
      <c r="O677" s="244"/>
      <c r="P677" s="244"/>
      <c r="Q677" s="244"/>
      <c r="R677" s="244"/>
      <c r="S677" s="244"/>
      <c r="T677" s="245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46" t="s">
        <v>235</v>
      </c>
      <c r="AU677" s="246" t="s">
        <v>84</v>
      </c>
      <c r="AV677" s="13" t="s">
        <v>82</v>
      </c>
      <c r="AW677" s="13" t="s">
        <v>35</v>
      </c>
      <c r="AX677" s="13" t="s">
        <v>74</v>
      </c>
      <c r="AY677" s="246" t="s">
        <v>223</v>
      </c>
    </row>
    <row r="678" s="14" customFormat="1">
      <c r="A678" s="14"/>
      <c r="B678" s="247"/>
      <c r="C678" s="248"/>
      <c r="D678" s="238" t="s">
        <v>235</v>
      </c>
      <c r="E678" s="249" t="s">
        <v>28</v>
      </c>
      <c r="F678" s="250" t="s">
        <v>408</v>
      </c>
      <c r="G678" s="248"/>
      <c r="H678" s="251">
        <v>30</v>
      </c>
      <c r="I678" s="252"/>
      <c r="J678" s="248"/>
      <c r="K678" s="248"/>
      <c r="L678" s="253"/>
      <c r="M678" s="254"/>
      <c r="N678" s="255"/>
      <c r="O678" s="255"/>
      <c r="P678" s="255"/>
      <c r="Q678" s="255"/>
      <c r="R678" s="255"/>
      <c r="S678" s="255"/>
      <c r="T678" s="256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57" t="s">
        <v>235</v>
      </c>
      <c r="AU678" s="257" t="s">
        <v>84</v>
      </c>
      <c r="AV678" s="14" t="s">
        <v>84</v>
      </c>
      <c r="AW678" s="14" t="s">
        <v>35</v>
      </c>
      <c r="AX678" s="14" t="s">
        <v>74</v>
      </c>
      <c r="AY678" s="257" t="s">
        <v>223</v>
      </c>
    </row>
    <row r="679" s="13" customFormat="1">
      <c r="A679" s="13"/>
      <c r="B679" s="236"/>
      <c r="C679" s="237"/>
      <c r="D679" s="238" t="s">
        <v>235</v>
      </c>
      <c r="E679" s="239" t="s">
        <v>28</v>
      </c>
      <c r="F679" s="240" t="s">
        <v>244</v>
      </c>
      <c r="G679" s="237"/>
      <c r="H679" s="239" t="s">
        <v>28</v>
      </c>
      <c r="I679" s="241"/>
      <c r="J679" s="237"/>
      <c r="K679" s="237"/>
      <c r="L679" s="242"/>
      <c r="M679" s="243"/>
      <c r="N679" s="244"/>
      <c r="O679" s="244"/>
      <c r="P679" s="244"/>
      <c r="Q679" s="244"/>
      <c r="R679" s="244"/>
      <c r="S679" s="244"/>
      <c r="T679" s="245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46" t="s">
        <v>235</v>
      </c>
      <c r="AU679" s="246" t="s">
        <v>84</v>
      </c>
      <c r="AV679" s="13" t="s">
        <v>82</v>
      </c>
      <c r="AW679" s="13" t="s">
        <v>35</v>
      </c>
      <c r="AX679" s="13" t="s">
        <v>74</v>
      </c>
      <c r="AY679" s="246" t="s">
        <v>223</v>
      </c>
    </row>
    <row r="680" s="14" customFormat="1">
      <c r="A680" s="14"/>
      <c r="B680" s="247"/>
      <c r="C680" s="248"/>
      <c r="D680" s="238" t="s">
        <v>235</v>
      </c>
      <c r="E680" s="249" t="s">
        <v>28</v>
      </c>
      <c r="F680" s="250" t="s">
        <v>994</v>
      </c>
      <c r="G680" s="248"/>
      <c r="H680" s="251">
        <v>2.3700000000000001</v>
      </c>
      <c r="I680" s="252"/>
      <c r="J680" s="248"/>
      <c r="K680" s="248"/>
      <c r="L680" s="253"/>
      <c r="M680" s="254"/>
      <c r="N680" s="255"/>
      <c r="O680" s="255"/>
      <c r="P680" s="255"/>
      <c r="Q680" s="255"/>
      <c r="R680" s="255"/>
      <c r="S680" s="255"/>
      <c r="T680" s="256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57" t="s">
        <v>235</v>
      </c>
      <c r="AU680" s="257" t="s">
        <v>84</v>
      </c>
      <c r="AV680" s="14" t="s">
        <v>84</v>
      </c>
      <c r="AW680" s="14" t="s">
        <v>35</v>
      </c>
      <c r="AX680" s="14" t="s">
        <v>74</v>
      </c>
      <c r="AY680" s="257" t="s">
        <v>223</v>
      </c>
    </row>
    <row r="681" s="14" customFormat="1">
      <c r="A681" s="14"/>
      <c r="B681" s="247"/>
      <c r="C681" s="248"/>
      <c r="D681" s="238" t="s">
        <v>235</v>
      </c>
      <c r="E681" s="249" t="s">
        <v>28</v>
      </c>
      <c r="F681" s="250" t="s">
        <v>995</v>
      </c>
      <c r="G681" s="248"/>
      <c r="H681" s="251">
        <v>11.210000000000001</v>
      </c>
      <c r="I681" s="252"/>
      <c r="J681" s="248"/>
      <c r="K681" s="248"/>
      <c r="L681" s="253"/>
      <c r="M681" s="254"/>
      <c r="N681" s="255"/>
      <c r="O681" s="255"/>
      <c r="P681" s="255"/>
      <c r="Q681" s="255"/>
      <c r="R681" s="255"/>
      <c r="S681" s="255"/>
      <c r="T681" s="256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57" t="s">
        <v>235</v>
      </c>
      <c r="AU681" s="257" t="s">
        <v>84</v>
      </c>
      <c r="AV681" s="14" t="s">
        <v>84</v>
      </c>
      <c r="AW681" s="14" t="s">
        <v>35</v>
      </c>
      <c r="AX681" s="14" t="s">
        <v>74</v>
      </c>
      <c r="AY681" s="257" t="s">
        <v>223</v>
      </c>
    </row>
    <row r="682" s="13" customFormat="1">
      <c r="A682" s="13"/>
      <c r="B682" s="236"/>
      <c r="C682" s="237"/>
      <c r="D682" s="238" t="s">
        <v>235</v>
      </c>
      <c r="E682" s="239" t="s">
        <v>28</v>
      </c>
      <c r="F682" s="240" t="s">
        <v>993</v>
      </c>
      <c r="G682" s="237"/>
      <c r="H682" s="239" t="s">
        <v>28</v>
      </c>
      <c r="I682" s="241"/>
      <c r="J682" s="237"/>
      <c r="K682" s="237"/>
      <c r="L682" s="242"/>
      <c r="M682" s="243"/>
      <c r="N682" s="244"/>
      <c r="O682" s="244"/>
      <c r="P682" s="244"/>
      <c r="Q682" s="244"/>
      <c r="R682" s="244"/>
      <c r="S682" s="244"/>
      <c r="T682" s="245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46" t="s">
        <v>235</v>
      </c>
      <c r="AU682" s="246" t="s">
        <v>84</v>
      </c>
      <c r="AV682" s="13" t="s">
        <v>82</v>
      </c>
      <c r="AW682" s="13" t="s">
        <v>35</v>
      </c>
      <c r="AX682" s="13" t="s">
        <v>74</v>
      </c>
      <c r="AY682" s="246" t="s">
        <v>223</v>
      </c>
    </row>
    <row r="683" s="14" customFormat="1">
      <c r="A683" s="14"/>
      <c r="B683" s="247"/>
      <c r="C683" s="248"/>
      <c r="D683" s="238" t="s">
        <v>235</v>
      </c>
      <c r="E683" s="249" t="s">
        <v>28</v>
      </c>
      <c r="F683" s="250" t="s">
        <v>408</v>
      </c>
      <c r="G683" s="248"/>
      <c r="H683" s="251">
        <v>30</v>
      </c>
      <c r="I683" s="252"/>
      <c r="J683" s="248"/>
      <c r="K683" s="248"/>
      <c r="L683" s="253"/>
      <c r="M683" s="254"/>
      <c r="N683" s="255"/>
      <c r="O683" s="255"/>
      <c r="P683" s="255"/>
      <c r="Q683" s="255"/>
      <c r="R683" s="255"/>
      <c r="S683" s="255"/>
      <c r="T683" s="256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57" t="s">
        <v>235</v>
      </c>
      <c r="AU683" s="257" t="s">
        <v>84</v>
      </c>
      <c r="AV683" s="14" t="s">
        <v>84</v>
      </c>
      <c r="AW683" s="14" t="s">
        <v>35</v>
      </c>
      <c r="AX683" s="14" t="s">
        <v>74</v>
      </c>
      <c r="AY683" s="257" t="s">
        <v>223</v>
      </c>
    </row>
    <row r="684" s="15" customFormat="1">
      <c r="A684" s="15"/>
      <c r="B684" s="258"/>
      <c r="C684" s="259"/>
      <c r="D684" s="238" t="s">
        <v>235</v>
      </c>
      <c r="E684" s="260" t="s">
        <v>156</v>
      </c>
      <c r="F684" s="261" t="s">
        <v>248</v>
      </c>
      <c r="G684" s="259"/>
      <c r="H684" s="262">
        <v>105.989</v>
      </c>
      <c r="I684" s="263"/>
      <c r="J684" s="259"/>
      <c r="K684" s="259"/>
      <c r="L684" s="264"/>
      <c r="M684" s="265"/>
      <c r="N684" s="266"/>
      <c r="O684" s="266"/>
      <c r="P684" s="266"/>
      <c r="Q684" s="266"/>
      <c r="R684" s="266"/>
      <c r="S684" s="266"/>
      <c r="T684" s="267"/>
      <c r="U684" s="15"/>
      <c r="V684" s="15"/>
      <c r="W684" s="15"/>
      <c r="X684" s="15"/>
      <c r="Y684" s="15"/>
      <c r="Z684" s="15"/>
      <c r="AA684" s="15"/>
      <c r="AB684" s="15"/>
      <c r="AC684" s="15"/>
      <c r="AD684" s="15"/>
      <c r="AE684" s="15"/>
      <c r="AT684" s="268" t="s">
        <v>235</v>
      </c>
      <c r="AU684" s="268" t="s">
        <v>84</v>
      </c>
      <c r="AV684" s="15" t="s">
        <v>231</v>
      </c>
      <c r="AW684" s="15" t="s">
        <v>35</v>
      </c>
      <c r="AX684" s="15" t="s">
        <v>82</v>
      </c>
      <c r="AY684" s="268" t="s">
        <v>223</v>
      </c>
    </row>
    <row r="685" s="2" customFormat="1" ht="16.5" customHeight="1">
      <c r="A685" s="42"/>
      <c r="B685" s="43"/>
      <c r="C685" s="269" t="s">
        <v>996</v>
      </c>
      <c r="D685" s="269" t="s">
        <v>375</v>
      </c>
      <c r="E685" s="270" t="s">
        <v>997</v>
      </c>
      <c r="F685" s="271" t="s">
        <v>998</v>
      </c>
      <c r="G685" s="272" t="s">
        <v>240</v>
      </c>
      <c r="H685" s="273">
        <v>116.58799999999999</v>
      </c>
      <c r="I685" s="274"/>
      <c r="J685" s="275">
        <f>ROUND(I685*H685,2)</f>
        <v>0</v>
      </c>
      <c r="K685" s="271" t="s">
        <v>230</v>
      </c>
      <c r="L685" s="276"/>
      <c r="M685" s="277" t="s">
        <v>28</v>
      </c>
      <c r="N685" s="278" t="s">
        <v>45</v>
      </c>
      <c r="O685" s="88"/>
      <c r="P685" s="227">
        <f>O685*H685</f>
        <v>0</v>
      </c>
      <c r="Q685" s="227">
        <v>0.00264</v>
      </c>
      <c r="R685" s="227">
        <f>Q685*H685</f>
        <v>0.30779232000000001</v>
      </c>
      <c r="S685" s="227">
        <v>0</v>
      </c>
      <c r="T685" s="228">
        <f>S685*H685</f>
        <v>0</v>
      </c>
      <c r="U685" s="42"/>
      <c r="V685" s="42"/>
      <c r="W685" s="42"/>
      <c r="X685" s="42"/>
      <c r="Y685" s="42"/>
      <c r="Z685" s="42"/>
      <c r="AA685" s="42"/>
      <c r="AB685" s="42"/>
      <c r="AC685" s="42"/>
      <c r="AD685" s="42"/>
      <c r="AE685" s="42"/>
      <c r="AR685" s="229" t="s">
        <v>420</v>
      </c>
      <c r="AT685" s="229" t="s">
        <v>375</v>
      </c>
      <c r="AU685" s="229" t="s">
        <v>84</v>
      </c>
      <c r="AY685" s="21" t="s">
        <v>223</v>
      </c>
      <c r="BE685" s="230">
        <f>IF(N685="základní",J685,0)</f>
        <v>0</v>
      </c>
      <c r="BF685" s="230">
        <f>IF(N685="snížená",J685,0)</f>
        <v>0</v>
      </c>
      <c r="BG685" s="230">
        <f>IF(N685="zákl. přenesená",J685,0)</f>
        <v>0</v>
      </c>
      <c r="BH685" s="230">
        <f>IF(N685="sníž. přenesená",J685,0)</f>
        <v>0</v>
      </c>
      <c r="BI685" s="230">
        <f>IF(N685="nulová",J685,0)</f>
        <v>0</v>
      </c>
      <c r="BJ685" s="21" t="s">
        <v>82</v>
      </c>
      <c r="BK685" s="230">
        <f>ROUND(I685*H685,2)</f>
        <v>0</v>
      </c>
      <c r="BL685" s="21" t="s">
        <v>257</v>
      </c>
      <c r="BM685" s="229" t="s">
        <v>999</v>
      </c>
    </row>
    <row r="686" s="14" customFormat="1">
      <c r="A686" s="14"/>
      <c r="B686" s="247"/>
      <c r="C686" s="248"/>
      <c r="D686" s="238" t="s">
        <v>235</v>
      </c>
      <c r="E686" s="249" t="s">
        <v>28</v>
      </c>
      <c r="F686" s="250" t="s">
        <v>1000</v>
      </c>
      <c r="G686" s="248"/>
      <c r="H686" s="251">
        <v>116.58799999999999</v>
      </c>
      <c r="I686" s="252"/>
      <c r="J686" s="248"/>
      <c r="K686" s="248"/>
      <c r="L686" s="253"/>
      <c r="M686" s="254"/>
      <c r="N686" s="255"/>
      <c r="O686" s="255"/>
      <c r="P686" s="255"/>
      <c r="Q686" s="255"/>
      <c r="R686" s="255"/>
      <c r="S686" s="255"/>
      <c r="T686" s="256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57" t="s">
        <v>235</v>
      </c>
      <c r="AU686" s="257" t="s">
        <v>84</v>
      </c>
      <c r="AV686" s="14" t="s">
        <v>84</v>
      </c>
      <c r="AW686" s="14" t="s">
        <v>35</v>
      </c>
      <c r="AX686" s="14" t="s">
        <v>74</v>
      </c>
      <c r="AY686" s="257" t="s">
        <v>223</v>
      </c>
    </row>
    <row r="687" s="15" customFormat="1">
      <c r="A687" s="15"/>
      <c r="B687" s="258"/>
      <c r="C687" s="259"/>
      <c r="D687" s="238" t="s">
        <v>235</v>
      </c>
      <c r="E687" s="260" t="s">
        <v>28</v>
      </c>
      <c r="F687" s="261" t="s">
        <v>248</v>
      </c>
      <c r="G687" s="259"/>
      <c r="H687" s="262">
        <v>116.58799999999999</v>
      </c>
      <c r="I687" s="263"/>
      <c r="J687" s="259"/>
      <c r="K687" s="259"/>
      <c r="L687" s="264"/>
      <c r="M687" s="265"/>
      <c r="N687" s="266"/>
      <c r="O687" s="266"/>
      <c r="P687" s="266"/>
      <c r="Q687" s="266"/>
      <c r="R687" s="266"/>
      <c r="S687" s="266"/>
      <c r="T687" s="267"/>
      <c r="U687" s="15"/>
      <c r="V687" s="15"/>
      <c r="W687" s="15"/>
      <c r="X687" s="15"/>
      <c r="Y687" s="15"/>
      <c r="Z687" s="15"/>
      <c r="AA687" s="15"/>
      <c r="AB687" s="15"/>
      <c r="AC687" s="15"/>
      <c r="AD687" s="15"/>
      <c r="AE687" s="15"/>
      <c r="AT687" s="268" t="s">
        <v>235</v>
      </c>
      <c r="AU687" s="268" t="s">
        <v>84</v>
      </c>
      <c r="AV687" s="15" t="s">
        <v>231</v>
      </c>
      <c r="AW687" s="15" t="s">
        <v>35</v>
      </c>
      <c r="AX687" s="15" t="s">
        <v>82</v>
      </c>
      <c r="AY687" s="268" t="s">
        <v>223</v>
      </c>
    </row>
    <row r="688" s="2" customFormat="1" ht="24.15" customHeight="1">
      <c r="A688" s="42"/>
      <c r="B688" s="43"/>
      <c r="C688" s="218" t="s">
        <v>1001</v>
      </c>
      <c r="D688" s="218" t="s">
        <v>226</v>
      </c>
      <c r="E688" s="219" t="s">
        <v>1002</v>
      </c>
      <c r="F688" s="220" t="s">
        <v>1003</v>
      </c>
      <c r="G688" s="221" t="s">
        <v>229</v>
      </c>
      <c r="H688" s="222">
        <v>11</v>
      </c>
      <c r="I688" s="223"/>
      <c r="J688" s="224">
        <f>ROUND(I688*H688,2)</f>
        <v>0</v>
      </c>
      <c r="K688" s="220" t="s">
        <v>230</v>
      </c>
      <c r="L688" s="48"/>
      <c r="M688" s="225" t="s">
        <v>28</v>
      </c>
      <c r="N688" s="226" t="s">
        <v>45</v>
      </c>
      <c r="O688" s="88"/>
      <c r="P688" s="227">
        <f>O688*H688</f>
        <v>0</v>
      </c>
      <c r="Q688" s="227">
        <v>0.0090900000000000009</v>
      </c>
      <c r="R688" s="227">
        <f>Q688*H688</f>
        <v>0.099990000000000009</v>
      </c>
      <c r="S688" s="227">
        <v>0</v>
      </c>
      <c r="T688" s="228">
        <f>S688*H688</f>
        <v>0</v>
      </c>
      <c r="U688" s="42"/>
      <c r="V688" s="42"/>
      <c r="W688" s="42"/>
      <c r="X688" s="42"/>
      <c r="Y688" s="42"/>
      <c r="Z688" s="42"/>
      <c r="AA688" s="42"/>
      <c r="AB688" s="42"/>
      <c r="AC688" s="42"/>
      <c r="AD688" s="42"/>
      <c r="AE688" s="42"/>
      <c r="AR688" s="229" t="s">
        <v>257</v>
      </c>
      <c r="AT688" s="229" t="s">
        <v>226</v>
      </c>
      <c r="AU688" s="229" t="s">
        <v>84</v>
      </c>
      <c r="AY688" s="21" t="s">
        <v>223</v>
      </c>
      <c r="BE688" s="230">
        <f>IF(N688="základní",J688,0)</f>
        <v>0</v>
      </c>
      <c r="BF688" s="230">
        <f>IF(N688="snížená",J688,0)</f>
        <v>0</v>
      </c>
      <c r="BG688" s="230">
        <f>IF(N688="zákl. přenesená",J688,0)</f>
        <v>0</v>
      </c>
      <c r="BH688" s="230">
        <f>IF(N688="sníž. přenesená",J688,0)</f>
        <v>0</v>
      </c>
      <c r="BI688" s="230">
        <f>IF(N688="nulová",J688,0)</f>
        <v>0</v>
      </c>
      <c r="BJ688" s="21" t="s">
        <v>82</v>
      </c>
      <c r="BK688" s="230">
        <f>ROUND(I688*H688,2)</f>
        <v>0</v>
      </c>
      <c r="BL688" s="21" t="s">
        <v>257</v>
      </c>
      <c r="BM688" s="229" t="s">
        <v>1004</v>
      </c>
    </row>
    <row r="689" s="2" customFormat="1">
      <c r="A689" s="42"/>
      <c r="B689" s="43"/>
      <c r="C689" s="44"/>
      <c r="D689" s="231" t="s">
        <v>233</v>
      </c>
      <c r="E689" s="44"/>
      <c r="F689" s="232" t="s">
        <v>1005</v>
      </c>
      <c r="G689" s="44"/>
      <c r="H689" s="44"/>
      <c r="I689" s="233"/>
      <c r="J689" s="44"/>
      <c r="K689" s="44"/>
      <c r="L689" s="48"/>
      <c r="M689" s="234"/>
      <c r="N689" s="235"/>
      <c r="O689" s="88"/>
      <c r="P689" s="88"/>
      <c r="Q689" s="88"/>
      <c r="R689" s="88"/>
      <c r="S689" s="88"/>
      <c r="T689" s="89"/>
      <c r="U689" s="42"/>
      <c r="V689" s="42"/>
      <c r="W689" s="42"/>
      <c r="X689" s="42"/>
      <c r="Y689" s="42"/>
      <c r="Z689" s="42"/>
      <c r="AA689" s="42"/>
      <c r="AB689" s="42"/>
      <c r="AC689" s="42"/>
      <c r="AD689" s="42"/>
      <c r="AE689" s="42"/>
      <c r="AT689" s="21" t="s">
        <v>233</v>
      </c>
      <c r="AU689" s="21" t="s">
        <v>84</v>
      </c>
    </row>
    <row r="690" s="13" customFormat="1">
      <c r="A690" s="13"/>
      <c r="B690" s="236"/>
      <c r="C690" s="237"/>
      <c r="D690" s="238" t="s">
        <v>235</v>
      </c>
      <c r="E690" s="239" t="s">
        <v>28</v>
      </c>
      <c r="F690" s="240" t="s">
        <v>242</v>
      </c>
      <c r="G690" s="237"/>
      <c r="H690" s="239" t="s">
        <v>28</v>
      </c>
      <c r="I690" s="241"/>
      <c r="J690" s="237"/>
      <c r="K690" s="237"/>
      <c r="L690" s="242"/>
      <c r="M690" s="243"/>
      <c r="N690" s="244"/>
      <c r="O690" s="244"/>
      <c r="P690" s="244"/>
      <c r="Q690" s="244"/>
      <c r="R690" s="244"/>
      <c r="S690" s="244"/>
      <c r="T690" s="245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46" t="s">
        <v>235</v>
      </c>
      <c r="AU690" s="246" t="s">
        <v>84</v>
      </c>
      <c r="AV690" s="13" t="s">
        <v>82</v>
      </c>
      <c r="AW690" s="13" t="s">
        <v>35</v>
      </c>
      <c r="AX690" s="13" t="s">
        <v>74</v>
      </c>
      <c r="AY690" s="246" t="s">
        <v>223</v>
      </c>
    </row>
    <row r="691" s="14" customFormat="1">
      <c r="A691" s="14"/>
      <c r="B691" s="247"/>
      <c r="C691" s="248"/>
      <c r="D691" s="238" t="s">
        <v>235</v>
      </c>
      <c r="E691" s="249" t="s">
        <v>28</v>
      </c>
      <c r="F691" s="250" t="s">
        <v>109</v>
      </c>
      <c r="G691" s="248"/>
      <c r="H691" s="251">
        <v>11</v>
      </c>
      <c r="I691" s="252"/>
      <c r="J691" s="248"/>
      <c r="K691" s="248"/>
      <c r="L691" s="253"/>
      <c r="M691" s="254"/>
      <c r="N691" s="255"/>
      <c r="O691" s="255"/>
      <c r="P691" s="255"/>
      <c r="Q691" s="255"/>
      <c r="R691" s="255"/>
      <c r="S691" s="255"/>
      <c r="T691" s="256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57" t="s">
        <v>235</v>
      </c>
      <c r="AU691" s="257" t="s">
        <v>84</v>
      </c>
      <c r="AV691" s="14" t="s">
        <v>84</v>
      </c>
      <c r="AW691" s="14" t="s">
        <v>35</v>
      </c>
      <c r="AX691" s="14" t="s">
        <v>74</v>
      </c>
      <c r="AY691" s="257" t="s">
        <v>223</v>
      </c>
    </row>
    <row r="692" s="15" customFormat="1">
      <c r="A692" s="15"/>
      <c r="B692" s="258"/>
      <c r="C692" s="259"/>
      <c r="D692" s="238" t="s">
        <v>235</v>
      </c>
      <c r="E692" s="260" t="s">
        <v>154</v>
      </c>
      <c r="F692" s="261" t="s">
        <v>248</v>
      </c>
      <c r="G692" s="259"/>
      <c r="H692" s="262">
        <v>11</v>
      </c>
      <c r="I692" s="263"/>
      <c r="J692" s="259"/>
      <c r="K692" s="259"/>
      <c r="L692" s="264"/>
      <c r="M692" s="265"/>
      <c r="N692" s="266"/>
      <c r="O692" s="266"/>
      <c r="P692" s="266"/>
      <c r="Q692" s="266"/>
      <c r="R692" s="266"/>
      <c r="S692" s="266"/>
      <c r="T692" s="267"/>
      <c r="U692" s="15"/>
      <c r="V692" s="15"/>
      <c r="W692" s="15"/>
      <c r="X692" s="15"/>
      <c r="Y692" s="15"/>
      <c r="Z692" s="15"/>
      <c r="AA692" s="15"/>
      <c r="AB692" s="15"/>
      <c r="AC692" s="15"/>
      <c r="AD692" s="15"/>
      <c r="AE692" s="15"/>
      <c r="AT692" s="268" t="s">
        <v>235</v>
      </c>
      <c r="AU692" s="268" t="s">
        <v>84</v>
      </c>
      <c r="AV692" s="15" t="s">
        <v>231</v>
      </c>
      <c r="AW692" s="15" t="s">
        <v>35</v>
      </c>
      <c r="AX692" s="15" t="s">
        <v>82</v>
      </c>
      <c r="AY692" s="268" t="s">
        <v>223</v>
      </c>
    </row>
    <row r="693" s="2" customFormat="1" ht="16.5" customHeight="1">
      <c r="A693" s="42"/>
      <c r="B693" s="43"/>
      <c r="C693" s="269" t="s">
        <v>1006</v>
      </c>
      <c r="D693" s="269" t="s">
        <v>375</v>
      </c>
      <c r="E693" s="270" t="s">
        <v>1007</v>
      </c>
      <c r="F693" s="271" t="s">
        <v>1008</v>
      </c>
      <c r="G693" s="272" t="s">
        <v>229</v>
      </c>
      <c r="H693" s="273">
        <v>12.65</v>
      </c>
      <c r="I693" s="274"/>
      <c r="J693" s="275">
        <f>ROUND(I693*H693,2)</f>
        <v>0</v>
      </c>
      <c r="K693" s="271" t="s">
        <v>230</v>
      </c>
      <c r="L693" s="276"/>
      <c r="M693" s="277" t="s">
        <v>28</v>
      </c>
      <c r="N693" s="278" t="s">
        <v>45</v>
      </c>
      <c r="O693" s="88"/>
      <c r="P693" s="227">
        <f>O693*H693</f>
        <v>0</v>
      </c>
      <c r="Q693" s="227">
        <v>0.021999999999999999</v>
      </c>
      <c r="R693" s="227">
        <f>Q693*H693</f>
        <v>0.27829999999999999</v>
      </c>
      <c r="S693" s="227">
        <v>0</v>
      </c>
      <c r="T693" s="228">
        <f>S693*H693</f>
        <v>0</v>
      </c>
      <c r="U693" s="42"/>
      <c r="V693" s="42"/>
      <c r="W693" s="42"/>
      <c r="X693" s="42"/>
      <c r="Y693" s="42"/>
      <c r="Z693" s="42"/>
      <c r="AA693" s="42"/>
      <c r="AB693" s="42"/>
      <c r="AC693" s="42"/>
      <c r="AD693" s="42"/>
      <c r="AE693" s="42"/>
      <c r="AR693" s="229" t="s">
        <v>420</v>
      </c>
      <c r="AT693" s="229" t="s">
        <v>375</v>
      </c>
      <c r="AU693" s="229" t="s">
        <v>84</v>
      </c>
      <c r="AY693" s="21" t="s">
        <v>223</v>
      </c>
      <c r="BE693" s="230">
        <f>IF(N693="základní",J693,0)</f>
        <v>0</v>
      </c>
      <c r="BF693" s="230">
        <f>IF(N693="snížená",J693,0)</f>
        <v>0</v>
      </c>
      <c r="BG693" s="230">
        <f>IF(N693="zákl. přenesená",J693,0)</f>
        <v>0</v>
      </c>
      <c r="BH693" s="230">
        <f>IF(N693="sníž. přenesená",J693,0)</f>
        <v>0</v>
      </c>
      <c r="BI693" s="230">
        <f>IF(N693="nulová",J693,0)</f>
        <v>0</v>
      </c>
      <c r="BJ693" s="21" t="s">
        <v>82</v>
      </c>
      <c r="BK693" s="230">
        <f>ROUND(I693*H693,2)</f>
        <v>0</v>
      </c>
      <c r="BL693" s="21" t="s">
        <v>257</v>
      </c>
      <c r="BM693" s="229" t="s">
        <v>1009</v>
      </c>
    </row>
    <row r="694" s="14" customFormat="1">
      <c r="A694" s="14"/>
      <c r="B694" s="247"/>
      <c r="C694" s="248"/>
      <c r="D694" s="238" t="s">
        <v>235</v>
      </c>
      <c r="E694" s="249" t="s">
        <v>28</v>
      </c>
      <c r="F694" s="250" t="s">
        <v>1010</v>
      </c>
      <c r="G694" s="248"/>
      <c r="H694" s="251">
        <v>12.65</v>
      </c>
      <c r="I694" s="252"/>
      <c r="J694" s="248"/>
      <c r="K694" s="248"/>
      <c r="L694" s="253"/>
      <c r="M694" s="254"/>
      <c r="N694" s="255"/>
      <c r="O694" s="255"/>
      <c r="P694" s="255"/>
      <c r="Q694" s="255"/>
      <c r="R694" s="255"/>
      <c r="S694" s="255"/>
      <c r="T694" s="256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57" t="s">
        <v>235</v>
      </c>
      <c r="AU694" s="257" t="s">
        <v>84</v>
      </c>
      <c r="AV694" s="14" t="s">
        <v>84</v>
      </c>
      <c r="AW694" s="14" t="s">
        <v>35</v>
      </c>
      <c r="AX694" s="14" t="s">
        <v>82</v>
      </c>
      <c r="AY694" s="257" t="s">
        <v>223</v>
      </c>
    </row>
    <row r="695" s="2" customFormat="1" ht="24.15" customHeight="1">
      <c r="A695" s="42"/>
      <c r="B695" s="43"/>
      <c r="C695" s="218" t="s">
        <v>1011</v>
      </c>
      <c r="D695" s="218" t="s">
        <v>226</v>
      </c>
      <c r="E695" s="219" t="s">
        <v>1012</v>
      </c>
      <c r="F695" s="220" t="s">
        <v>1013</v>
      </c>
      <c r="G695" s="221" t="s">
        <v>229</v>
      </c>
      <c r="H695" s="222">
        <v>110.785</v>
      </c>
      <c r="I695" s="223"/>
      <c r="J695" s="224">
        <f>ROUND(I695*H695,2)</f>
        <v>0</v>
      </c>
      <c r="K695" s="220" t="s">
        <v>230</v>
      </c>
      <c r="L695" s="48"/>
      <c r="M695" s="225" t="s">
        <v>28</v>
      </c>
      <c r="N695" s="226" t="s">
        <v>45</v>
      </c>
      <c r="O695" s="88"/>
      <c r="P695" s="227">
        <f>O695*H695</f>
        <v>0</v>
      </c>
      <c r="Q695" s="227">
        <v>0.0060000000000000001</v>
      </c>
      <c r="R695" s="227">
        <f>Q695*H695</f>
        <v>0.66471000000000002</v>
      </c>
      <c r="S695" s="227">
        <v>0</v>
      </c>
      <c r="T695" s="228">
        <f>S695*H695</f>
        <v>0</v>
      </c>
      <c r="U695" s="42"/>
      <c r="V695" s="42"/>
      <c r="W695" s="42"/>
      <c r="X695" s="42"/>
      <c r="Y695" s="42"/>
      <c r="Z695" s="42"/>
      <c r="AA695" s="42"/>
      <c r="AB695" s="42"/>
      <c r="AC695" s="42"/>
      <c r="AD695" s="42"/>
      <c r="AE695" s="42"/>
      <c r="AR695" s="229" t="s">
        <v>257</v>
      </c>
      <c r="AT695" s="229" t="s">
        <v>226</v>
      </c>
      <c r="AU695" s="229" t="s">
        <v>84</v>
      </c>
      <c r="AY695" s="21" t="s">
        <v>223</v>
      </c>
      <c r="BE695" s="230">
        <f>IF(N695="základní",J695,0)</f>
        <v>0</v>
      </c>
      <c r="BF695" s="230">
        <f>IF(N695="snížená",J695,0)</f>
        <v>0</v>
      </c>
      <c r="BG695" s="230">
        <f>IF(N695="zákl. přenesená",J695,0)</f>
        <v>0</v>
      </c>
      <c r="BH695" s="230">
        <f>IF(N695="sníž. přenesená",J695,0)</f>
        <v>0</v>
      </c>
      <c r="BI695" s="230">
        <f>IF(N695="nulová",J695,0)</f>
        <v>0</v>
      </c>
      <c r="BJ695" s="21" t="s">
        <v>82</v>
      </c>
      <c r="BK695" s="230">
        <f>ROUND(I695*H695,2)</f>
        <v>0</v>
      </c>
      <c r="BL695" s="21" t="s">
        <v>257</v>
      </c>
      <c r="BM695" s="229" t="s">
        <v>1014</v>
      </c>
    </row>
    <row r="696" s="2" customFormat="1">
      <c r="A696" s="42"/>
      <c r="B696" s="43"/>
      <c r="C696" s="44"/>
      <c r="D696" s="231" t="s">
        <v>233</v>
      </c>
      <c r="E696" s="44"/>
      <c r="F696" s="232" t="s">
        <v>1015</v>
      </c>
      <c r="G696" s="44"/>
      <c r="H696" s="44"/>
      <c r="I696" s="233"/>
      <c r="J696" s="44"/>
      <c r="K696" s="44"/>
      <c r="L696" s="48"/>
      <c r="M696" s="234"/>
      <c r="N696" s="235"/>
      <c r="O696" s="88"/>
      <c r="P696" s="88"/>
      <c r="Q696" s="88"/>
      <c r="R696" s="88"/>
      <c r="S696" s="88"/>
      <c r="T696" s="89"/>
      <c r="U696" s="42"/>
      <c r="V696" s="42"/>
      <c r="W696" s="42"/>
      <c r="X696" s="42"/>
      <c r="Y696" s="42"/>
      <c r="Z696" s="42"/>
      <c r="AA696" s="42"/>
      <c r="AB696" s="42"/>
      <c r="AC696" s="42"/>
      <c r="AD696" s="42"/>
      <c r="AE696" s="42"/>
      <c r="AT696" s="21" t="s">
        <v>233</v>
      </c>
      <c r="AU696" s="21" t="s">
        <v>84</v>
      </c>
    </row>
    <row r="697" s="13" customFormat="1">
      <c r="A697" s="13"/>
      <c r="B697" s="236"/>
      <c r="C697" s="237"/>
      <c r="D697" s="238" t="s">
        <v>235</v>
      </c>
      <c r="E697" s="239" t="s">
        <v>28</v>
      </c>
      <c r="F697" s="240" t="s">
        <v>242</v>
      </c>
      <c r="G697" s="237"/>
      <c r="H697" s="239" t="s">
        <v>28</v>
      </c>
      <c r="I697" s="241"/>
      <c r="J697" s="237"/>
      <c r="K697" s="237"/>
      <c r="L697" s="242"/>
      <c r="M697" s="243"/>
      <c r="N697" s="244"/>
      <c r="O697" s="244"/>
      <c r="P697" s="244"/>
      <c r="Q697" s="244"/>
      <c r="R697" s="244"/>
      <c r="S697" s="244"/>
      <c r="T697" s="245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46" t="s">
        <v>235</v>
      </c>
      <c r="AU697" s="246" t="s">
        <v>84</v>
      </c>
      <c r="AV697" s="13" t="s">
        <v>82</v>
      </c>
      <c r="AW697" s="13" t="s">
        <v>35</v>
      </c>
      <c r="AX697" s="13" t="s">
        <v>74</v>
      </c>
      <c r="AY697" s="246" t="s">
        <v>223</v>
      </c>
    </row>
    <row r="698" s="14" customFormat="1">
      <c r="A698" s="14"/>
      <c r="B698" s="247"/>
      <c r="C698" s="248"/>
      <c r="D698" s="238" t="s">
        <v>235</v>
      </c>
      <c r="E698" s="249" t="s">
        <v>28</v>
      </c>
      <c r="F698" s="250" t="s">
        <v>172</v>
      </c>
      <c r="G698" s="248"/>
      <c r="H698" s="251">
        <v>12.005000000000001</v>
      </c>
      <c r="I698" s="252"/>
      <c r="J698" s="248"/>
      <c r="K698" s="248"/>
      <c r="L698" s="253"/>
      <c r="M698" s="254"/>
      <c r="N698" s="255"/>
      <c r="O698" s="255"/>
      <c r="P698" s="255"/>
      <c r="Q698" s="255"/>
      <c r="R698" s="255"/>
      <c r="S698" s="255"/>
      <c r="T698" s="256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57" t="s">
        <v>235</v>
      </c>
      <c r="AU698" s="257" t="s">
        <v>84</v>
      </c>
      <c r="AV698" s="14" t="s">
        <v>84</v>
      </c>
      <c r="AW698" s="14" t="s">
        <v>35</v>
      </c>
      <c r="AX698" s="14" t="s">
        <v>74</v>
      </c>
      <c r="AY698" s="257" t="s">
        <v>223</v>
      </c>
    </row>
    <row r="699" s="14" customFormat="1">
      <c r="A699" s="14"/>
      <c r="B699" s="247"/>
      <c r="C699" s="248"/>
      <c r="D699" s="238" t="s">
        <v>235</v>
      </c>
      <c r="E699" s="249" t="s">
        <v>28</v>
      </c>
      <c r="F699" s="250" t="s">
        <v>694</v>
      </c>
      <c r="G699" s="248"/>
      <c r="H699" s="251">
        <v>8</v>
      </c>
      <c r="I699" s="252"/>
      <c r="J699" s="248"/>
      <c r="K699" s="248"/>
      <c r="L699" s="253"/>
      <c r="M699" s="254"/>
      <c r="N699" s="255"/>
      <c r="O699" s="255"/>
      <c r="P699" s="255"/>
      <c r="Q699" s="255"/>
      <c r="R699" s="255"/>
      <c r="S699" s="255"/>
      <c r="T699" s="256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57" t="s">
        <v>235</v>
      </c>
      <c r="AU699" s="257" t="s">
        <v>84</v>
      </c>
      <c r="AV699" s="14" t="s">
        <v>84</v>
      </c>
      <c r="AW699" s="14" t="s">
        <v>35</v>
      </c>
      <c r="AX699" s="14" t="s">
        <v>74</v>
      </c>
      <c r="AY699" s="257" t="s">
        <v>223</v>
      </c>
    </row>
    <row r="700" s="16" customFormat="1">
      <c r="A700" s="16"/>
      <c r="B700" s="279"/>
      <c r="C700" s="280"/>
      <c r="D700" s="238" t="s">
        <v>235</v>
      </c>
      <c r="E700" s="281" t="s">
        <v>180</v>
      </c>
      <c r="F700" s="282" t="s">
        <v>564</v>
      </c>
      <c r="G700" s="280"/>
      <c r="H700" s="283">
        <v>20.004999999999999</v>
      </c>
      <c r="I700" s="284"/>
      <c r="J700" s="280"/>
      <c r="K700" s="280"/>
      <c r="L700" s="285"/>
      <c r="M700" s="286"/>
      <c r="N700" s="287"/>
      <c r="O700" s="287"/>
      <c r="P700" s="287"/>
      <c r="Q700" s="287"/>
      <c r="R700" s="287"/>
      <c r="S700" s="287"/>
      <c r="T700" s="288"/>
      <c r="U700" s="16"/>
      <c r="V700" s="16"/>
      <c r="W700" s="16"/>
      <c r="X700" s="16"/>
      <c r="Y700" s="16"/>
      <c r="Z700" s="16"/>
      <c r="AA700" s="16"/>
      <c r="AB700" s="16"/>
      <c r="AC700" s="16"/>
      <c r="AD700" s="16"/>
      <c r="AE700" s="16"/>
      <c r="AT700" s="289" t="s">
        <v>235</v>
      </c>
      <c r="AU700" s="289" t="s">
        <v>84</v>
      </c>
      <c r="AV700" s="16" t="s">
        <v>224</v>
      </c>
      <c r="AW700" s="16" t="s">
        <v>35</v>
      </c>
      <c r="AX700" s="16" t="s">
        <v>74</v>
      </c>
      <c r="AY700" s="289" t="s">
        <v>223</v>
      </c>
    </row>
    <row r="701" s="13" customFormat="1">
      <c r="A701" s="13"/>
      <c r="B701" s="236"/>
      <c r="C701" s="237"/>
      <c r="D701" s="238" t="s">
        <v>235</v>
      </c>
      <c r="E701" s="239" t="s">
        <v>28</v>
      </c>
      <c r="F701" s="240" t="s">
        <v>244</v>
      </c>
      <c r="G701" s="237"/>
      <c r="H701" s="239" t="s">
        <v>28</v>
      </c>
      <c r="I701" s="241"/>
      <c r="J701" s="237"/>
      <c r="K701" s="237"/>
      <c r="L701" s="242"/>
      <c r="M701" s="243"/>
      <c r="N701" s="244"/>
      <c r="O701" s="244"/>
      <c r="P701" s="244"/>
      <c r="Q701" s="244"/>
      <c r="R701" s="244"/>
      <c r="S701" s="244"/>
      <c r="T701" s="245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46" t="s">
        <v>235</v>
      </c>
      <c r="AU701" s="246" t="s">
        <v>84</v>
      </c>
      <c r="AV701" s="13" t="s">
        <v>82</v>
      </c>
      <c r="AW701" s="13" t="s">
        <v>35</v>
      </c>
      <c r="AX701" s="13" t="s">
        <v>74</v>
      </c>
      <c r="AY701" s="246" t="s">
        <v>223</v>
      </c>
    </row>
    <row r="702" s="14" customFormat="1">
      <c r="A702" s="14"/>
      <c r="B702" s="247"/>
      <c r="C702" s="248"/>
      <c r="D702" s="238" t="s">
        <v>235</v>
      </c>
      <c r="E702" s="249" t="s">
        <v>1016</v>
      </c>
      <c r="F702" s="250" t="s">
        <v>175</v>
      </c>
      <c r="G702" s="248"/>
      <c r="H702" s="251">
        <v>13.432</v>
      </c>
      <c r="I702" s="252"/>
      <c r="J702" s="248"/>
      <c r="K702" s="248"/>
      <c r="L702" s="253"/>
      <c r="M702" s="254"/>
      <c r="N702" s="255"/>
      <c r="O702" s="255"/>
      <c r="P702" s="255"/>
      <c r="Q702" s="255"/>
      <c r="R702" s="255"/>
      <c r="S702" s="255"/>
      <c r="T702" s="256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57" t="s">
        <v>235</v>
      </c>
      <c r="AU702" s="257" t="s">
        <v>84</v>
      </c>
      <c r="AV702" s="14" t="s">
        <v>84</v>
      </c>
      <c r="AW702" s="14" t="s">
        <v>35</v>
      </c>
      <c r="AX702" s="14" t="s">
        <v>74</v>
      </c>
      <c r="AY702" s="257" t="s">
        <v>223</v>
      </c>
    </row>
    <row r="703" s="14" customFormat="1">
      <c r="A703" s="14"/>
      <c r="B703" s="247"/>
      <c r="C703" s="248"/>
      <c r="D703" s="238" t="s">
        <v>235</v>
      </c>
      <c r="E703" s="249" t="s">
        <v>135</v>
      </c>
      <c r="F703" s="250" t="s">
        <v>137</v>
      </c>
      <c r="G703" s="248"/>
      <c r="H703" s="251">
        <v>6.1100000000000003</v>
      </c>
      <c r="I703" s="252"/>
      <c r="J703" s="248"/>
      <c r="K703" s="248"/>
      <c r="L703" s="253"/>
      <c r="M703" s="254"/>
      <c r="N703" s="255"/>
      <c r="O703" s="255"/>
      <c r="P703" s="255"/>
      <c r="Q703" s="255"/>
      <c r="R703" s="255"/>
      <c r="S703" s="255"/>
      <c r="T703" s="256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57" t="s">
        <v>235</v>
      </c>
      <c r="AU703" s="257" t="s">
        <v>84</v>
      </c>
      <c r="AV703" s="14" t="s">
        <v>84</v>
      </c>
      <c r="AW703" s="14" t="s">
        <v>35</v>
      </c>
      <c r="AX703" s="14" t="s">
        <v>74</v>
      </c>
      <c r="AY703" s="257" t="s">
        <v>223</v>
      </c>
    </row>
    <row r="704" s="14" customFormat="1">
      <c r="A704" s="14"/>
      <c r="B704" s="247"/>
      <c r="C704" s="248"/>
      <c r="D704" s="238" t="s">
        <v>235</v>
      </c>
      <c r="E704" s="249" t="s">
        <v>147</v>
      </c>
      <c r="F704" s="250" t="s">
        <v>1017</v>
      </c>
      <c r="G704" s="248"/>
      <c r="H704" s="251">
        <v>71.238</v>
      </c>
      <c r="I704" s="252"/>
      <c r="J704" s="248"/>
      <c r="K704" s="248"/>
      <c r="L704" s="253"/>
      <c r="M704" s="254"/>
      <c r="N704" s="255"/>
      <c r="O704" s="255"/>
      <c r="P704" s="255"/>
      <c r="Q704" s="255"/>
      <c r="R704" s="255"/>
      <c r="S704" s="255"/>
      <c r="T704" s="256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7" t="s">
        <v>235</v>
      </c>
      <c r="AU704" s="257" t="s">
        <v>84</v>
      </c>
      <c r="AV704" s="14" t="s">
        <v>84</v>
      </c>
      <c r="AW704" s="14" t="s">
        <v>35</v>
      </c>
      <c r="AX704" s="14" t="s">
        <v>74</v>
      </c>
      <c r="AY704" s="257" t="s">
        <v>223</v>
      </c>
    </row>
    <row r="705" s="15" customFormat="1">
      <c r="A705" s="15"/>
      <c r="B705" s="258"/>
      <c r="C705" s="259"/>
      <c r="D705" s="238" t="s">
        <v>235</v>
      </c>
      <c r="E705" s="260" t="s">
        <v>151</v>
      </c>
      <c r="F705" s="261" t="s">
        <v>248</v>
      </c>
      <c r="G705" s="259"/>
      <c r="H705" s="262">
        <v>110.785</v>
      </c>
      <c r="I705" s="263"/>
      <c r="J705" s="259"/>
      <c r="K705" s="259"/>
      <c r="L705" s="264"/>
      <c r="M705" s="265"/>
      <c r="N705" s="266"/>
      <c r="O705" s="266"/>
      <c r="P705" s="266"/>
      <c r="Q705" s="266"/>
      <c r="R705" s="266"/>
      <c r="S705" s="266"/>
      <c r="T705" s="267"/>
      <c r="U705" s="15"/>
      <c r="V705" s="15"/>
      <c r="W705" s="15"/>
      <c r="X705" s="15"/>
      <c r="Y705" s="15"/>
      <c r="Z705" s="15"/>
      <c r="AA705" s="15"/>
      <c r="AB705" s="15"/>
      <c r="AC705" s="15"/>
      <c r="AD705" s="15"/>
      <c r="AE705" s="15"/>
      <c r="AT705" s="268" t="s">
        <v>235</v>
      </c>
      <c r="AU705" s="268" t="s">
        <v>84</v>
      </c>
      <c r="AV705" s="15" t="s">
        <v>231</v>
      </c>
      <c r="AW705" s="15" t="s">
        <v>35</v>
      </c>
      <c r="AX705" s="15" t="s">
        <v>82</v>
      </c>
      <c r="AY705" s="268" t="s">
        <v>223</v>
      </c>
    </row>
    <row r="706" s="2" customFormat="1" ht="16.5" customHeight="1">
      <c r="A706" s="42"/>
      <c r="B706" s="43"/>
      <c r="C706" s="269" t="s">
        <v>1018</v>
      </c>
      <c r="D706" s="269" t="s">
        <v>375</v>
      </c>
      <c r="E706" s="270" t="s">
        <v>1019</v>
      </c>
      <c r="F706" s="271" t="s">
        <v>1020</v>
      </c>
      <c r="G706" s="272" t="s">
        <v>229</v>
      </c>
      <c r="H706" s="273">
        <v>121.864</v>
      </c>
      <c r="I706" s="274"/>
      <c r="J706" s="275">
        <f>ROUND(I706*H706,2)</f>
        <v>0</v>
      </c>
      <c r="K706" s="271" t="s">
        <v>28</v>
      </c>
      <c r="L706" s="276"/>
      <c r="M706" s="277" t="s">
        <v>28</v>
      </c>
      <c r="N706" s="278" t="s">
        <v>45</v>
      </c>
      <c r="O706" s="88"/>
      <c r="P706" s="227">
        <f>O706*H706</f>
        <v>0</v>
      </c>
      <c r="Q706" s="227">
        <v>0.021999999999999999</v>
      </c>
      <c r="R706" s="227">
        <f>Q706*H706</f>
        <v>2.6810079999999998</v>
      </c>
      <c r="S706" s="227">
        <v>0</v>
      </c>
      <c r="T706" s="228">
        <f>S706*H706</f>
        <v>0</v>
      </c>
      <c r="U706" s="42"/>
      <c r="V706" s="42"/>
      <c r="W706" s="42"/>
      <c r="X706" s="42"/>
      <c r="Y706" s="42"/>
      <c r="Z706" s="42"/>
      <c r="AA706" s="42"/>
      <c r="AB706" s="42"/>
      <c r="AC706" s="42"/>
      <c r="AD706" s="42"/>
      <c r="AE706" s="42"/>
      <c r="AR706" s="229" t="s">
        <v>420</v>
      </c>
      <c r="AT706" s="229" t="s">
        <v>375</v>
      </c>
      <c r="AU706" s="229" t="s">
        <v>84</v>
      </c>
      <c r="AY706" s="21" t="s">
        <v>223</v>
      </c>
      <c r="BE706" s="230">
        <f>IF(N706="základní",J706,0)</f>
        <v>0</v>
      </c>
      <c r="BF706" s="230">
        <f>IF(N706="snížená",J706,0)</f>
        <v>0</v>
      </c>
      <c r="BG706" s="230">
        <f>IF(N706="zákl. přenesená",J706,0)</f>
        <v>0</v>
      </c>
      <c r="BH706" s="230">
        <f>IF(N706="sníž. přenesená",J706,0)</f>
        <v>0</v>
      </c>
      <c r="BI706" s="230">
        <f>IF(N706="nulová",J706,0)</f>
        <v>0</v>
      </c>
      <c r="BJ706" s="21" t="s">
        <v>82</v>
      </c>
      <c r="BK706" s="230">
        <f>ROUND(I706*H706,2)</f>
        <v>0</v>
      </c>
      <c r="BL706" s="21" t="s">
        <v>257</v>
      </c>
      <c r="BM706" s="229" t="s">
        <v>1021</v>
      </c>
    </row>
    <row r="707" s="14" customFormat="1">
      <c r="A707" s="14"/>
      <c r="B707" s="247"/>
      <c r="C707" s="248"/>
      <c r="D707" s="238" t="s">
        <v>235</v>
      </c>
      <c r="E707" s="249" t="s">
        <v>28</v>
      </c>
      <c r="F707" s="250" t="s">
        <v>1022</v>
      </c>
      <c r="G707" s="248"/>
      <c r="H707" s="251">
        <v>121.864</v>
      </c>
      <c r="I707" s="252"/>
      <c r="J707" s="248"/>
      <c r="K707" s="248"/>
      <c r="L707" s="253"/>
      <c r="M707" s="254"/>
      <c r="N707" s="255"/>
      <c r="O707" s="255"/>
      <c r="P707" s="255"/>
      <c r="Q707" s="255"/>
      <c r="R707" s="255"/>
      <c r="S707" s="255"/>
      <c r="T707" s="256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57" t="s">
        <v>235</v>
      </c>
      <c r="AU707" s="257" t="s">
        <v>84</v>
      </c>
      <c r="AV707" s="14" t="s">
        <v>84</v>
      </c>
      <c r="AW707" s="14" t="s">
        <v>35</v>
      </c>
      <c r="AX707" s="14" t="s">
        <v>82</v>
      </c>
      <c r="AY707" s="257" t="s">
        <v>223</v>
      </c>
    </row>
    <row r="708" s="2" customFormat="1" ht="24.15" customHeight="1">
      <c r="A708" s="42"/>
      <c r="B708" s="43"/>
      <c r="C708" s="218" t="s">
        <v>1023</v>
      </c>
      <c r="D708" s="218" t="s">
        <v>226</v>
      </c>
      <c r="E708" s="219" t="s">
        <v>1024</v>
      </c>
      <c r="F708" s="220" t="s">
        <v>1025</v>
      </c>
      <c r="G708" s="221" t="s">
        <v>229</v>
      </c>
      <c r="H708" s="222">
        <v>33.436999999999998</v>
      </c>
      <c r="I708" s="223"/>
      <c r="J708" s="224">
        <f>ROUND(I708*H708,2)</f>
        <v>0</v>
      </c>
      <c r="K708" s="220" t="s">
        <v>28</v>
      </c>
      <c r="L708" s="48"/>
      <c r="M708" s="225" t="s">
        <v>28</v>
      </c>
      <c r="N708" s="226" t="s">
        <v>45</v>
      </c>
      <c r="O708" s="88"/>
      <c r="P708" s="227">
        <f>O708*H708</f>
        <v>0</v>
      </c>
      <c r="Q708" s="227">
        <v>0</v>
      </c>
      <c r="R708" s="227">
        <f>Q708*H708</f>
        <v>0</v>
      </c>
      <c r="S708" s="227">
        <v>0</v>
      </c>
      <c r="T708" s="228">
        <f>S708*H708</f>
        <v>0</v>
      </c>
      <c r="U708" s="42"/>
      <c r="V708" s="42"/>
      <c r="W708" s="42"/>
      <c r="X708" s="42"/>
      <c r="Y708" s="42"/>
      <c r="Z708" s="42"/>
      <c r="AA708" s="42"/>
      <c r="AB708" s="42"/>
      <c r="AC708" s="42"/>
      <c r="AD708" s="42"/>
      <c r="AE708" s="42"/>
      <c r="AR708" s="229" t="s">
        <v>257</v>
      </c>
      <c r="AT708" s="229" t="s">
        <v>226</v>
      </c>
      <c r="AU708" s="229" t="s">
        <v>84</v>
      </c>
      <c r="AY708" s="21" t="s">
        <v>223</v>
      </c>
      <c r="BE708" s="230">
        <f>IF(N708="základní",J708,0)</f>
        <v>0</v>
      </c>
      <c r="BF708" s="230">
        <f>IF(N708="snížená",J708,0)</f>
        <v>0</v>
      </c>
      <c r="BG708" s="230">
        <f>IF(N708="zákl. přenesená",J708,0)</f>
        <v>0</v>
      </c>
      <c r="BH708" s="230">
        <f>IF(N708="sníž. přenesená",J708,0)</f>
        <v>0</v>
      </c>
      <c r="BI708" s="230">
        <f>IF(N708="nulová",J708,0)</f>
        <v>0</v>
      </c>
      <c r="BJ708" s="21" t="s">
        <v>82</v>
      </c>
      <c r="BK708" s="230">
        <f>ROUND(I708*H708,2)</f>
        <v>0</v>
      </c>
      <c r="BL708" s="21" t="s">
        <v>257</v>
      </c>
      <c r="BM708" s="229" t="s">
        <v>1026</v>
      </c>
    </row>
    <row r="709" s="14" customFormat="1">
      <c r="A709" s="14"/>
      <c r="B709" s="247"/>
      <c r="C709" s="248"/>
      <c r="D709" s="238" t="s">
        <v>235</v>
      </c>
      <c r="E709" s="249" t="s">
        <v>28</v>
      </c>
      <c r="F709" s="250" t="s">
        <v>138</v>
      </c>
      <c r="G709" s="248"/>
      <c r="H709" s="251">
        <v>25.437000000000001</v>
      </c>
      <c r="I709" s="252"/>
      <c r="J709" s="248"/>
      <c r="K709" s="248"/>
      <c r="L709" s="253"/>
      <c r="M709" s="254"/>
      <c r="N709" s="255"/>
      <c r="O709" s="255"/>
      <c r="P709" s="255"/>
      <c r="Q709" s="255"/>
      <c r="R709" s="255"/>
      <c r="S709" s="255"/>
      <c r="T709" s="256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57" t="s">
        <v>235</v>
      </c>
      <c r="AU709" s="257" t="s">
        <v>84</v>
      </c>
      <c r="AV709" s="14" t="s">
        <v>84</v>
      </c>
      <c r="AW709" s="14" t="s">
        <v>35</v>
      </c>
      <c r="AX709" s="14" t="s">
        <v>74</v>
      </c>
      <c r="AY709" s="257" t="s">
        <v>223</v>
      </c>
    </row>
    <row r="710" s="14" customFormat="1">
      <c r="A710" s="14"/>
      <c r="B710" s="247"/>
      <c r="C710" s="248"/>
      <c r="D710" s="238" t="s">
        <v>235</v>
      </c>
      <c r="E710" s="249" t="s">
        <v>28</v>
      </c>
      <c r="F710" s="250" t="s">
        <v>694</v>
      </c>
      <c r="G710" s="248"/>
      <c r="H710" s="251">
        <v>8</v>
      </c>
      <c r="I710" s="252"/>
      <c r="J710" s="248"/>
      <c r="K710" s="248"/>
      <c r="L710" s="253"/>
      <c r="M710" s="254"/>
      <c r="N710" s="255"/>
      <c r="O710" s="255"/>
      <c r="P710" s="255"/>
      <c r="Q710" s="255"/>
      <c r="R710" s="255"/>
      <c r="S710" s="255"/>
      <c r="T710" s="256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57" t="s">
        <v>235</v>
      </c>
      <c r="AU710" s="257" t="s">
        <v>84</v>
      </c>
      <c r="AV710" s="14" t="s">
        <v>84</v>
      </c>
      <c r="AW710" s="14" t="s">
        <v>35</v>
      </c>
      <c r="AX710" s="14" t="s">
        <v>74</v>
      </c>
      <c r="AY710" s="257" t="s">
        <v>223</v>
      </c>
    </row>
    <row r="711" s="15" customFormat="1">
      <c r="A711" s="15"/>
      <c r="B711" s="258"/>
      <c r="C711" s="259"/>
      <c r="D711" s="238" t="s">
        <v>235</v>
      </c>
      <c r="E711" s="260" t="s">
        <v>28</v>
      </c>
      <c r="F711" s="261" t="s">
        <v>248</v>
      </c>
      <c r="G711" s="259"/>
      <c r="H711" s="262">
        <v>33.436999999999998</v>
      </c>
      <c r="I711" s="263"/>
      <c r="J711" s="259"/>
      <c r="K711" s="259"/>
      <c r="L711" s="264"/>
      <c r="M711" s="265"/>
      <c r="N711" s="266"/>
      <c r="O711" s="266"/>
      <c r="P711" s="266"/>
      <c r="Q711" s="266"/>
      <c r="R711" s="266"/>
      <c r="S711" s="266"/>
      <c r="T711" s="267"/>
      <c r="U711" s="15"/>
      <c r="V711" s="15"/>
      <c r="W711" s="15"/>
      <c r="X711" s="15"/>
      <c r="Y711" s="15"/>
      <c r="Z711" s="15"/>
      <c r="AA711" s="15"/>
      <c r="AB711" s="15"/>
      <c r="AC711" s="15"/>
      <c r="AD711" s="15"/>
      <c r="AE711" s="15"/>
      <c r="AT711" s="268" t="s">
        <v>235</v>
      </c>
      <c r="AU711" s="268" t="s">
        <v>84</v>
      </c>
      <c r="AV711" s="15" t="s">
        <v>231</v>
      </c>
      <c r="AW711" s="15" t="s">
        <v>35</v>
      </c>
      <c r="AX711" s="15" t="s">
        <v>82</v>
      </c>
      <c r="AY711" s="268" t="s">
        <v>223</v>
      </c>
    </row>
    <row r="712" s="2" customFormat="1" ht="16.5" customHeight="1">
      <c r="A712" s="42"/>
      <c r="B712" s="43"/>
      <c r="C712" s="218" t="s">
        <v>1027</v>
      </c>
      <c r="D712" s="218" t="s">
        <v>226</v>
      </c>
      <c r="E712" s="219" t="s">
        <v>1028</v>
      </c>
      <c r="F712" s="220" t="s">
        <v>1029</v>
      </c>
      <c r="G712" s="221" t="s">
        <v>229</v>
      </c>
      <c r="H712" s="222">
        <v>6.1100000000000003</v>
      </c>
      <c r="I712" s="223"/>
      <c r="J712" s="224">
        <f>ROUND(I712*H712,2)</f>
        <v>0</v>
      </c>
      <c r="K712" s="220" t="s">
        <v>230</v>
      </c>
      <c r="L712" s="48"/>
      <c r="M712" s="225" t="s">
        <v>28</v>
      </c>
      <c r="N712" s="226" t="s">
        <v>45</v>
      </c>
      <c r="O712" s="88"/>
      <c r="P712" s="227">
        <f>O712*H712</f>
        <v>0</v>
      </c>
      <c r="Q712" s="227">
        <v>0.0015</v>
      </c>
      <c r="R712" s="227">
        <f>Q712*H712</f>
        <v>0.0091650000000000013</v>
      </c>
      <c r="S712" s="227">
        <v>0</v>
      </c>
      <c r="T712" s="228">
        <f>S712*H712</f>
        <v>0</v>
      </c>
      <c r="U712" s="42"/>
      <c r="V712" s="42"/>
      <c r="W712" s="42"/>
      <c r="X712" s="42"/>
      <c r="Y712" s="42"/>
      <c r="Z712" s="42"/>
      <c r="AA712" s="42"/>
      <c r="AB712" s="42"/>
      <c r="AC712" s="42"/>
      <c r="AD712" s="42"/>
      <c r="AE712" s="42"/>
      <c r="AR712" s="229" t="s">
        <v>257</v>
      </c>
      <c r="AT712" s="229" t="s">
        <v>226</v>
      </c>
      <c r="AU712" s="229" t="s">
        <v>84</v>
      </c>
      <c r="AY712" s="21" t="s">
        <v>223</v>
      </c>
      <c r="BE712" s="230">
        <f>IF(N712="základní",J712,0)</f>
        <v>0</v>
      </c>
      <c r="BF712" s="230">
        <f>IF(N712="snížená",J712,0)</f>
        <v>0</v>
      </c>
      <c r="BG712" s="230">
        <f>IF(N712="zákl. přenesená",J712,0)</f>
        <v>0</v>
      </c>
      <c r="BH712" s="230">
        <f>IF(N712="sníž. přenesená",J712,0)</f>
        <v>0</v>
      </c>
      <c r="BI712" s="230">
        <f>IF(N712="nulová",J712,0)</f>
        <v>0</v>
      </c>
      <c r="BJ712" s="21" t="s">
        <v>82</v>
      </c>
      <c r="BK712" s="230">
        <f>ROUND(I712*H712,2)</f>
        <v>0</v>
      </c>
      <c r="BL712" s="21" t="s">
        <v>257</v>
      </c>
      <c r="BM712" s="229" t="s">
        <v>1030</v>
      </c>
    </row>
    <row r="713" s="2" customFormat="1">
      <c r="A713" s="42"/>
      <c r="B713" s="43"/>
      <c r="C713" s="44"/>
      <c r="D713" s="231" t="s">
        <v>233</v>
      </c>
      <c r="E713" s="44"/>
      <c r="F713" s="232" t="s">
        <v>1031</v>
      </c>
      <c r="G713" s="44"/>
      <c r="H713" s="44"/>
      <c r="I713" s="233"/>
      <c r="J713" s="44"/>
      <c r="K713" s="44"/>
      <c r="L713" s="48"/>
      <c r="M713" s="234"/>
      <c r="N713" s="235"/>
      <c r="O713" s="88"/>
      <c r="P713" s="88"/>
      <c r="Q713" s="88"/>
      <c r="R713" s="88"/>
      <c r="S713" s="88"/>
      <c r="T713" s="89"/>
      <c r="U713" s="42"/>
      <c r="V713" s="42"/>
      <c r="W713" s="42"/>
      <c r="X713" s="42"/>
      <c r="Y713" s="42"/>
      <c r="Z713" s="42"/>
      <c r="AA713" s="42"/>
      <c r="AB713" s="42"/>
      <c r="AC713" s="42"/>
      <c r="AD713" s="42"/>
      <c r="AE713" s="42"/>
      <c r="AT713" s="21" t="s">
        <v>233</v>
      </c>
      <c r="AU713" s="21" t="s">
        <v>84</v>
      </c>
    </row>
    <row r="714" s="13" customFormat="1">
      <c r="A714" s="13"/>
      <c r="B714" s="236"/>
      <c r="C714" s="237"/>
      <c r="D714" s="238" t="s">
        <v>235</v>
      </c>
      <c r="E714" s="239" t="s">
        <v>28</v>
      </c>
      <c r="F714" s="240" t="s">
        <v>244</v>
      </c>
      <c r="G714" s="237"/>
      <c r="H714" s="239" t="s">
        <v>28</v>
      </c>
      <c r="I714" s="241"/>
      <c r="J714" s="237"/>
      <c r="K714" s="237"/>
      <c r="L714" s="242"/>
      <c r="M714" s="243"/>
      <c r="N714" s="244"/>
      <c r="O714" s="244"/>
      <c r="P714" s="244"/>
      <c r="Q714" s="244"/>
      <c r="R714" s="244"/>
      <c r="S714" s="244"/>
      <c r="T714" s="245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46" t="s">
        <v>235</v>
      </c>
      <c r="AU714" s="246" t="s">
        <v>84</v>
      </c>
      <c r="AV714" s="13" t="s">
        <v>82</v>
      </c>
      <c r="AW714" s="13" t="s">
        <v>35</v>
      </c>
      <c r="AX714" s="13" t="s">
        <v>74</v>
      </c>
      <c r="AY714" s="246" t="s">
        <v>223</v>
      </c>
    </row>
    <row r="715" s="14" customFormat="1">
      <c r="A715" s="14"/>
      <c r="B715" s="247"/>
      <c r="C715" s="248"/>
      <c r="D715" s="238" t="s">
        <v>235</v>
      </c>
      <c r="E715" s="249" t="s">
        <v>28</v>
      </c>
      <c r="F715" s="250" t="s">
        <v>137</v>
      </c>
      <c r="G715" s="248"/>
      <c r="H715" s="251">
        <v>6.1100000000000003</v>
      </c>
      <c r="I715" s="252"/>
      <c r="J715" s="248"/>
      <c r="K715" s="248"/>
      <c r="L715" s="253"/>
      <c r="M715" s="254"/>
      <c r="N715" s="255"/>
      <c r="O715" s="255"/>
      <c r="P715" s="255"/>
      <c r="Q715" s="255"/>
      <c r="R715" s="255"/>
      <c r="S715" s="255"/>
      <c r="T715" s="256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57" t="s">
        <v>235</v>
      </c>
      <c r="AU715" s="257" t="s">
        <v>84</v>
      </c>
      <c r="AV715" s="14" t="s">
        <v>84</v>
      </c>
      <c r="AW715" s="14" t="s">
        <v>35</v>
      </c>
      <c r="AX715" s="14" t="s">
        <v>82</v>
      </c>
      <c r="AY715" s="257" t="s">
        <v>223</v>
      </c>
    </row>
    <row r="716" s="2" customFormat="1" ht="24.15" customHeight="1">
      <c r="A716" s="42"/>
      <c r="B716" s="43"/>
      <c r="C716" s="218" t="s">
        <v>1032</v>
      </c>
      <c r="D716" s="218" t="s">
        <v>226</v>
      </c>
      <c r="E716" s="219" t="s">
        <v>1033</v>
      </c>
      <c r="F716" s="220" t="s">
        <v>1034</v>
      </c>
      <c r="G716" s="221" t="s">
        <v>229</v>
      </c>
      <c r="H716" s="222">
        <v>71.238</v>
      </c>
      <c r="I716" s="223"/>
      <c r="J716" s="224">
        <f>ROUND(I716*H716,2)</f>
        <v>0</v>
      </c>
      <c r="K716" s="220" t="s">
        <v>28</v>
      </c>
      <c r="L716" s="48"/>
      <c r="M716" s="225" t="s">
        <v>28</v>
      </c>
      <c r="N716" s="226" t="s">
        <v>45</v>
      </c>
      <c r="O716" s="88"/>
      <c r="P716" s="227">
        <f>O716*H716</f>
        <v>0</v>
      </c>
      <c r="Q716" s="227">
        <v>5.0000000000000002E-05</v>
      </c>
      <c r="R716" s="227">
        <f>Q716*H716</f>
        <v>0.0035619000000000002</v>
      </c>
      <c r="S716" s="227">
        <v>0</v>
      </c>
      <c r="T716" s="228">
        <f>S716*H716</f>
        <v>0</v>
      </c>
      <c r="U716" s="42"/>
      <c r="V716" s="42"/>
      <c r="W716" s="42"/>
      <c r="X716" s="42"/>
      <c r="Y716" s="42"/>
      <c r="Z716" s="42"/>
      <c r="AA716" s="42"/>
      <c r="AB716" s="42"/>
      <c r="AC716" s="42"/>
      <c r="AD716" s="42"/>
      <c r="AE716" s="42"/>
      <c r="AR716" s="229" t="s">
        <v>257</v>
      </c>
      <c r="AT716" s="229" t="s">
        <v>226</v>
      </c>
      <c r="AU716" s="229" t="s">
        <v>84</v>
      </c>
      <c r="AY716" s="21" t="s">
        <v>223</v>
      </c>
      <c r="BE716" s="230">
        <f>IF(N716="základní",J716,0)</f>
        <v>0</v>
      </c>
      <c r="BF716" s="230">
        <f>IF(N716="snížená",J716,0)</f>
        <v>0</v>
      </c>
      <c r="BG716" s="230">
        <f>IF(N716="zákl. přenesená",J716,0)</f>
        <v>0</v>
      </c>
      <c r="BH716" s="230">
        <f>IF(N716="sníž. přenesená",J716,0)</f>
        <v>0</v>
      </c>
      <c r="BI716" s="230">
        <f>IF(N716="nulová",J716,0)</f>
        <v>0</v>
      </c>
      <c r="BJ716" s="21" t="s">
        <v>82</v>
      </c>
      <c r="BK716" s="230">
        <f>ROUND(I716*H716,2)</f>
        <v>0</v>
      </c>
      <c r="BL716" s="21" t="s">
        <v>257</v>
      </c>
      <c r="BM716" s="229" t="s">
        <v>1035</v>
      </c>
    </row>
    <row r="717" s="14" customFormat="1">
      <c r="A717" s="14"/>
      <c r="B717" s="247"/>
      <c r="C717" s="248"/>
      <c r="D717" s="238" t="s">
        <v>235</v>
      </c>
      <c r="E717" s="249" t="s">
        <v>28</v>
      </c>
      <c r="F717" s="250" t="s">
        <v>147</v>
      </c>
      <c r="G717" s="248"/>
      <c r="H717" s="251">
        <v>71.238</v>
      </c>
      <c r="I717" s="252"/>
      <c r="J717" s="248"/>
      <c r="K717" s="248"/>
      <c r="L717" s="253"/>
      <c r="M717" s="254"/>
      <c r="N717" s="255"/>
      <c r="O717" s="255"/>
      <c r="P717" s="255"/>
      <c r="Q717" s="255"/>
      <c r="R717" s="255"/>
      <c r="S717" s="255"/>
      <c r="T717" s="256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57" t="s">
        <v>235</v>
      </c>
      <c r="AU717" s="257" t="s">
        <v>84</v>
      </c>
      <c r="AV717" s="14" t="s">
        <v>84</v>
      </c>
      <c r="AW717" s="14" t="s">
        <v>35</v>
      </c>
      <c r="AX717" s="14" t="s">
        <v>82</v>
      </c>
      <c r="AY717" s="257" t="s">
        <v>223</v>
      </c>
    </row>
    <row r="718" s="2" customFormat="1" ht="21.75" customHeight="1">
      <c r="A718" s="42"/>
      <c r="B718" s="43"/>
      <c r="C718" s="218" t="s">
        <v>1036</v>
      </c>
      <c r="D718" s="218" t="s">
        <v>226</v>
      </c>
      <c r="E718" s="219" t="s">
        <v>1037</v>
      </c>
      <c r="F718" s="220" t="s">
        <v>1038</v>
      </c>
      <c r="G718" s="221" t="s">
        <v>229</v>
      </c>
      <c r="H718" s="222">
        <v>286.87900000000002</v>
      </c>
      <c r="I718" s="223"/>
      <c r="J718" s="224">
        <f>ROUND(I718*H718,2)</f>
        <v>0</v>
      </c>
      <c r="K718" s="220" t="s">
        <v>28</v>
      </c>
      <c r="L718" s="48"/>
      <c r="M718" s="225" t="s">
        <v>28</v>
      </c>
      <c r="N718" s="226" t="s">
        <v>45</v>
      </c>
      <c r="O718" s="88"/>
      <c r="P718" s="227">
        <f>O718*H718</f>
        <v>0</v>
      </c>
      <c r="Q718" s="227">
        <v>5.0000000000000002E-05</v>
      </c>
      <c r="R718" s="227">
        <f>Q718*H718</f>
        <v>0.014343950000000001</v>
      </c>
      <c r="S718" s="227">
        <v>0</v>
      </c>
      <c r="T718" s="228">
        <f>S718*H718</f>
        <v>0</v>
      </c>
      <c r="U718" s="42"/>
      <c r="V718" s="42"/>
      <c r="W718" s="42"/>
      <c r="X718" s="42"/>
      <c r="Y718" s="42"/>
      <c r="Z718" s="42"/>
      <c r="AA718" s="42"/>
      <c r="AB718" s="42"/>
      <c r="AC718" s="42"/>
      <c r="AD718" s="42"/>
      <c r="AE718" s="42"/>
      <c r="AR718" s="229" t="s">
        <v>257</v>
      </c>
      <c r="AT718" s="229" t="s">
        <v>226</v>
      </c>
      <c r="AU718" s="229" t="s">
        <v>84</v>
      </c>
      <c r="AY718" s="21" t="s">
        <v>223</v>
      </c>
      <c r="BE718" s="230">
        <f>IF(N718="základní",J718,0)</f>
        <v>0</v>
      </c>
      <c r="BF718" s="230">
        <f>IF(N718="snížená",J718,0)</f>
        <v>0</v>
      </c>
      <c r="BG718" s="230">
        <f>IF(N718="zákl. přenesená",J718,0)</f>
        <v>0</v>
      </c>
      <c r="BH718" s="230">
        <f>IF(N718="sníž. přenesená",J718,0)</f>
        <v>0</v>
      </c>
      <c r="BI718" s="230">
        <f>IF(N718="nulová",J718,0)</f>
        <v>0</v>
      </c>
      <c r="BJ718" s="21" t="s">
        <v>82</v>
      </c>
      <c r="BK718" s="230">
        <f>ROUND(I718*H718,2)</f>
        <v>0</v>
      </c>
      <c r="BL718" s="21" t="s">
        <v>257</v>
      </c>
      <c r="BM718" s="229" t="s">
        <v>1039</v>
      </c>
    </row>
    <row r="719" s="14" customFormat="1">
      <c r="A719" s="14"/>
      <c r="B719" s="247"/>
      <c r="C719" s="248"/>
      <c r="D719" s="238" t="s">
        <v>235</v>
      </c>
      <c r="E719" s="249" t="s">
        <v>28</v>
      </c>
      <c r="F719" s="250" t="s">
        <v>149</v>
      </c>
      <c r="G719" s="248"/>
      <c r="H719" s="251">
        <v>286.87900000000002</v>
      </c>
      <c r="I719" s="252"/>
      <c r="J719" s="248"/>
      <c r="K719" s="248"/>
      <c r="L719" s="253"/>
      <c r="M719" s="254"/>
      <c r="N719" s="255"/>
      <c r="O719" s="255"/>
      <c r="P719" s="255"/>
      <c r="Q719" s="255"/>
      <c r="R719" s="255"/>
      <c r="S719" s="255"/>
      <c r="T719" s="256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7" t="s">
        <v>235</v>
      </c>
      <c r="AU719" s="257" t="s">
        <v>84</v>
      </c>
      <c r="AV719" s="14" t="s">
        <v>84</v>
      </c>
      <c r="AW719" s="14" t="s">
        <v>35</v>
      </c>
      <c r="AX719" s="14" t="s">
        <v>82</v>
      </c>
      <c r="AY719" s="257" t="s">
        <v>223</v>
      </c>
    </row>
    <row r="720" s="2" customFormat="1" ht="24.15" customHeight="1">
      <c r="A720" s="42"/>
      <c r="B720" s="43"/>
      <c r="C720" s="218" t="s">
        <v>1040</v>
      </c>
      <c r="D720" s="218" t="s">
        <v>226</v>
      </c>
      <c r="E720" s="219" t="s">
        <v>1041</v>
      </c>
      <c r="F720" s="220" t="s">
        <v>1042</v>
      </c>
      <c r="G720" s="221" t="s">
        <v>256</v>
      </c>
      <c r="H720" s="222">
        <v>4.157</v>
      </c>
      <c r="I720" s="223"/>
      <c r="J720" s="224">
        <f>ROUND(I720*H720,2)</f>
        <v>0</v>
      </c>
      <c r="K720" s="220" t="s">
        <v>230</v>
      </c>
      <c r="L720" s="48"/>
      <c r="M720" s="225" t="s">
        <v>28</v>
      </c>
      <c r="N720" s="226" t="s">
        <v>45</v>
      </c>
      <c r="O720" s="88"/>
      <c r="P720" s="227">
        <f>O720*H720</f>
        <v>0</v>
      </c>
      <c r="Q720" s="227">
        <v>0</v>
      </c>
      <c r="R720" s="227">
        <f>Q720*H720</f>
        <v>0</v>
      </c>
      <c r="S720" s="227">
        <v>0</v>
      </c>
      <c r="T720" s="228">
        <f>S720*H720</f>
        <v>0</v>
      </c>
      <c r="U720" s="42"/>
      <c r="V720" s="42"/>
      <c r="W720" s="42"/>
      <c r="X720" s="42"/>
      <c r="Y720" s="42"/>
      <c r="Z720" s="42"/>
      <c r="AA720" s="42"/>
      <c r="AB720" s="42"/>
      <c r="AC720" s="42"/>
      <c r="AD720" s="42"/>
      <c r="AE720" s="42"/>
      <c r="AR720" s="229" t="s">
        <v>257</v>
      </c>
      <c r="AT720" s="229" t="s">
        <v>226</v>
      </c>
      <c r="AU720" s="229" t="s">
        <v>84</v>
      </c>
      <c r="AY720" s="21" t="s">
        <v>223</v>
      </c>
      <c r="BE720" s="230">
        <f>IF(N720="základní",J720,0)</f>
        <v>0</v>
      </c>
      <c r="BF720" s="230">
        <f>IF(N720="snížená",J720,0)</f>
        <v>0</v>
      </c>
      <c r="BG720" s="230">
        <f>IF(N720="zákl. přenesená",J720,0)</f>
        <v>0</v>
      </c>
      <c r="BH720" s="230">
        <f>IF(N720="sníž. přenesená",J720,0)</f>
        <v>0</v>
      </c>
      <c r="BI720" s="230">
        <f>IF(N720="nulová",J720,0)</f>
        <v>0</v>
      </c>
      <c r="BJ720" s="21" t="s">
        <v>82</v>
      </c>
      <c r="BK720" s="230">
        <f>ROUND(I720*H720,2)</f>
        <v>0</v>
      </c>
      <c r="BL720" s="21" t="s">
        <v>257</v>
      </c>
      <c r="BM720" s="229" t="s">
        <v>1043</v>
      </c>
    </row>
    <row r="721" s="2" customFormat="1">
      <c r="A721" s="42"/>
      <c r="B721" s="43"/>
      <c r="C721" s="44"/>
      <c r="D721" s="231" t="s">
        <v>233</v>
      </c>
      <c r="E721" s="44"/>
      <c r="F721" s="232" t="s">
        <v>1044</v>
      </c>
      <c r="G721" s="44"/>
      <c r="H721" s="44"/>
      <c r="I721" s="233"/>
      <c r="J721" s="44"/>
      <c r="K721" s="44"/>
      <c r="L721" s="48"/>
      <c r="M721" s="234"/>
      <c r="N721" s="235"/>
      <c r="O721" s="88"/>
      <c r="P721" s="88"/>
      <c r="Q721" s="88"/>
      <c r="R721" s="88"/>
      <c r="S721" s="88"/>
      <c r="T721" s="89"/>
      <c r="U721" s="42"/>
      <c r="V721" s="42"/>
      <c r="W721" s="42"/>
      <c r="X721" s="42"/>
      <c r="Y721" s="42"/>
      <c r="Z721" s="42"/>
      <c r="AA721" s="42"/>
      <c r="AB721" s="42"/>
      <c r="AC721" s="42"/>
      <c r="AD721" s="42"/>
      <c r="AE721" s="42"/>
      <c r="AT721" s="21" t="s">
        <v>233</v>
      </c>
      <c r="AU721" s="21" t="s">
        <v>84</v>
      </c>
    </row>
    <row r="722" s="12" customFormat="1" ht="22.8" customHeight="1">
      <c r="A722" s="12"/>
      <c r="B722" s="202"/>
      <c r="C722" s="203"/>
      <c r="D722" s="204" t="s">
        <v>73</v>
      </c>
      <c r="E722" s="216" t="s">
        <v>1045</v>
      </c>
      <c r="F722" s="216" t="s">
        <v>1046</v>
      </c>
      <c r="G722" s="203"/>
      <c r="H722" s="203"/>
      <c r="I722" s="206"/>
      <c r="J722" s="217">
        <f>BK722</f>
        <v>0</v>
      </c>
      <c r="K722" s="203"/>
      <c r="L722" s="208"/>
      <c r="M722" s="209"/>
      <c r="N722" s="210"/>
      <c r="O722" s="210"/>
      <c r="P722" s="211">
        <f>SUM(P723:P728)</f>
        <v>0</v>
      </c>
      <c r="Q722" s="210"/>
      <c r="R722" s="211">
        <f>SUM(R723:R728)</f>
        <v>0</v>
      </c>
      <c r="S722" s="210"/>
      <c r="T722" s="212">
        <f>SUM(T723:T728)</f>
        <v>0</v>
      </c>
      <c r="U722" s="12"/>
      <c r="V722" s="12"/>
      <c r="W722" s="12"/>
      <c r="X722" s="12"/>
      <c r="Y722" s="12"/>
      <c r="Z722" s="12"/>
      <c r="AA722" s="12"/>
      <c r="AB722" s="12"/>
      <c r="AC722" s="12"/>
      <c r="AD722" s="12"/>
      <c r="AE722" s="12"/>
      <c r="AR722" s="213" t="s">
        <v>84</v>
      </c>
      <c r="AT722" s="214" t="s">
        <v>73</v>
      </c>
      <c r="AU722" s="214" t="s">
        <v>82</v>
      </c>
      <c r="AY722" s="213" t="s">
        <v>223</v>
      </c>
      <c r="BK722" s="215">
        <f>SUM(BK723:BK728)</f>
        <v>0</v>
      </c>
    </row>
    <row r="723" s="2" customFormat="1" ht="16.5" customHeight="1">
      <c r="A723" s="42"/>
      <c r="B723" s="43"/>
      <c r="C723" s="218" t="s">
        <v>1047</v>
      </c>
      <c r="D723" s="218" t="s">
        <v>226</v>
      </c>
      <c r="E723" s="219" t="s">
        <v>1048</v>
      </c>
      <c r="F723" s="220" t="s">
        <v>1049</v>
      </c>
      <c r="G723" s="221" t="s">
        <v>229</v>
      </c>
      <c r="H723" s="222">
        <v>114</v>
      </c>
      <c r="I723" s="223"/>
      <c r="J723" s="224">
        <f>ROUND(I723*H723,2)</f>
        <v>0</v>
      </c>
      <c r="K723" s="220" t="s">
        <v>28</v>
      </c>
      <c r="L723" s="48"/>
      <c r="M723" s="225" t="s">
        <v>28</v>
      </c>
      <c r="N723" s="226" t="s">
        <v>45</v>
      </c>
      <c r="O723" s="88"/>
      <c r="P723" s="227">
        <f>O723*H723</f>
        <v>0</v>
      </c>
      <c r="Q723" s="227">
        <v>0</v>
      </c>
      <c r="R723" s="227">
        <f>Q723*H723</f>
        <v>0</v>
      </c>
      <c r="S723" s="227">
        <v>0</v>
      </c>
      <c r="T723" s="228">
        <f>S723*H723</f>
        <v>0</v>
      </c>
      <c r="U723" s="42"/>
      <c r="V723" s="42"/>
      <c r="W723" s="42"/>
      <c r="X723" s="42"/>
      <c r="Y723" s="42"/>
      <c r="Z723" s="42"/>
      <c r="AA723" s="42"/>
      <c r="AB723" s="42"/>
      <c r="AC723" s="42"/>
      <c r="AD723" s="42"/>
      <c r="AE723" s="42"/>
      <c r="AR723" s="229" t="s">
        <v>257</v>
      </c>
      <c r="AT723" s="229" t="s">
        <v>226</v>
      </c>
      <c r="AU723" s="229" t="s">
        <v>84</v>
      </c>
      <c r="AY723" s="21" t="s">
        <v>223</v>
      </c>
      <c r="BE723" s="230">
        <f>IF(N723="základní",J723,0)</f>
        <v>0</v>
      </c>
      <c r="BF723" s="230">
        <f>IF(N723="snížená",J723,0)</f>
        <v>0</v>
      </c>
      <c r="BG723" s="230">
        <f>IF(N723="zákl. přenesená",J723,0)</f>
        <v>0</v>
      </c>
      <c r="BH723" s="230">
        <f>IF(N723="sníž. přenesená",J723,0)</f>
        <v>0</v>
      </c>
      <c r="BI723" s="230">
        <f>IF(N723="nulová",J723,0)</f>
        <v>0</v>
      </c>
      <c r="BJ723" s="21" t="s">
        <v>82</v>
      </c>
      <c r="BK723" s="230">
        <f>ROUND(I723*H723,2)</f>
        <v>0</v>
      </c>
      <c r="BL723" s="21" t="s">
        <v>257</v>
      </c>
      <c r="BM723" s="229" t="s">
        <v>1050</v>
      </c>
    </row>
    <row r="724" s="13" customFormat="1">
      <c r="A724" s="13"/>
      <c r="B724" s="236"/>
      <c r="C724" s="237"/>
      <c r="D724" s="238" t="s">
        <v>235</v>
      </c>
      <c r="E724" s="239" t="s">
        <v>28</v>
      </c>
      <c r="F724" s="240" t="s">
        <v>244</v>
      </c>
      <c r="G724" s="237"/>
      <c r="H724" s="239" t="s">
        <v>28</v>
      </c>
      <c r="I724" s="241"/>
      <c r="J724" s="237"/>
      <c r="K724" s="237"/>
      <c r="L724" s="242"/>
      <c r="M724" s="243"/>
      <c r="N724" s="244"/>
      <c r="O724" s="244"/>
      <c r="P724" s="244"/>
      <c r="Q724" s="244"/>
      <c r="R724" s="244"/>
      <c r="S724" s="244"/>
      <c r="T724" s="245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46" t="s">
        <v>235</v>
      </c>
      <c r="AU724" s="246" t="s">
        <v>84</v>
      </c>
      <c r="AV724" s="13" t="s">
        <v>82</v>
      </c>
      <c r="AW724" s="13" t="s">
        <v>35</v>
      </c>
      <c r="AX724" s="13" t="s">
        <v>74</v>
      </c>
      <c r="AY724" s="246" t="s">
        <v>223</v>
      </c>
    </row>
    <row r="725" s="14" customFormat="1">
      <c r="A725" s="14"/>
      <c r="B725" s="247"/>
      <c r="C725" s="248"/>
      <c r="D725" s="238" t="s">
        <v>235</v>
      </c>
      <c r="E725" s="249" t="s">
        <v>28</v>
      </c>
      <c r="F725" s="250" t="s">
        <v>903</v>
      </c>
      <c r="G725" s="248"/>
      <c r="H725" s="251">
        <v>114</v>
      </c>
      <c r="I725" s="252"/>
      <c r="J725" s="248"/>
      <c r="K725" s="248"/>
      <c r="L725" s="253"/>
      <c r="M725" s="254"/>
      <c r="N725" s="255"/>
      <c r="O725" s="255"/>
      <c r="P725" s="255"/>
      <c r="Q725" s="255"/>
      <c r="R725" s="255"/>
      <c r="S725" s="255"/>
      <c r="T725" s="256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57" t="s">
        <v>235</v>
      </c>
      <c r="AU725" s="257" t="s">
        <v>84</v>
      </c>
      <c r="AV725" s="14" t="s">
        <v>84</v>
      </c>
      <c r="AW725" s="14" t="s">
        <v>35</v>
      </c>
      <c r="AX725" s="14" t="s">
        <v>82</v>
      </c>
      <c r="AY725" s="257" t="s">
        <v>223</v>
      </c>
    </row>
    <row r="726" s="2" customFormat="1" ht="16.5" customHeight="1">
      <c r="A726" s="42"/>
      <c r="B726" s="43"/>
      <c r="C726" s="218" t="s">
        <v>1051</v>
      </c>
      <c r="D726" s="218" t="s">
        <v>226</v>
      </c>
      <c r="E726" s="219" t="s">
        <v>1052</v>
      </c>
      <c r="F726" s="220" t="s">
        <v>1053</v>
      </c>
      <c r="G726" s="221" t="s">
        <v>383</v>
      </c>
      <c r="H726" s="222">
        <v>1</v>
      </c>
      <c r="I726" s="223"/>
      <c r="J726" s="224">
        <f>ROUND(I726*H726,2)</f>
        <v>0</v>
      </c>
      <c r="K726" s="220" t="s">
        <v>28</v>
      </c>
      <c r="L726" s="48"/>
      <c r="M726" s="225" t="s">
        <v>28</v>
      </c>
      <c r="N726" s="226" t="s">
        <v>45</v>
      </c>
      <c r="O726" s="88"/>
      <c r="P726" s="227">
        <f>O726*H726</f>
        <v>0</v>
      </c>
      <c r="Q726" s="227">
        <v>0</v>
      </c>
      <c r="R726" s="227">
        <f>Q726*H726</f>
        <v>0</v>
      </c>
      <c r="S726" s="227">
        <v>0</v>
      </c>
      <c r="T726" s="228">
        <f>S726*H726</f>
        <v>0</v>
      </c>
      <c r="U726" s="42"/>
      <c r="V726" s="42"/>
      <c r="W726" s="42"/>
      <c r="X726" s="42"/>
      <c r="Y726" s="42"/>
      <c r="Z726" s="42"/>
      <c r="AA726" s="42"/>
      <c r="AB726" s="42"/>
      <c r="AC726" s="42"/>
      <c r="AD726" s="42"/>
      <c r="AE726" s="42"/>
      <c r="AR726" s="229" t="s">
        <v>257</v>
      </c>
      <c r="AT726" s="229" t="s">
        <v>226</v>
      </c>
      <c r="AU726" s="229" t="s">
        <v>84</v>
      </c>
      <c r="AY726" s="21" t="s">
        <v>223</v>
      </c>
      <c r="BE726" s="230">
        <f>IF(N726="základní",J726,0)</f>
        <v>0</v>
      </c>
      <c r="BF726" s="230">
        <f>IF(N726="snížená",J726,0)</f>
        <v>0</v>
      </c>
      <c r="BG726" s="230">
        <f>IF(N726="zákl. přenesená",J726,0)</f>
        <v>0</v>
      </c>
      <c r="BH726" s="230">
        <f>IF(N726="sníž. přenesená",J726,0)</f>
        <v>0</v>
      </c>
      <c r="BI726" s="230">
        <f>IF(N726="nulová",J726,0)</f>
        <v>0</v>
      </c>
      <c r="BJ726" s="21" t="s">
        <v>82</v>
      </c>
      <c r="BK726" s="230">
        <f>ROUND(I726*H726,2)</f>
        <v>0</v>
      </c>
      <c r="BL726" s="21" t="s">
        <v>257</v>
      </c>
      <c r="BM726" s="229" t="s">
        <v>1054</v>
      </c>
    </row>
    <row r="727" s="13" customFormat="1">
      <c r="A727" s="13"/>
      <c r="B727" s="236"/>
      <c r="C727" s="237"/>
      <c r="D727" s="238" t="s">
        <v>235</v>
      </c>
      <c r="E727" s="239" t="s">
        <v>28</v>
      </c>
      <c r="F727" s="240" t="s">
        <v>244</v>
      </c>
      <c r="G727" s="237"/>
      <c r="H727" s="239" t="s">
        <v>28</v>
      </c>
      <c r="I727" s="241"/>
      <c r="J727" s="237"/>
      <c r="K727" s="237"/>
      <c r="L727" s="242"/>
      <c r="M727" s="243"/>
      <c r="N727" s="244"/>
      <c r="O727" s="244"/>
      <c r="P727" s="244"/>
      <c r="Q727" s="244"/>
      <c r="R727" s="244"/>
      <c r="S727" s="244"/>
      <c r="T727" s="245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46" t="s">
        <v>235</v>
      </c>
      <c r="AU727" s="246" t="s">
        <v>84</v>
      </c>
      <c r="AV727" s="13" t="s">
        <v>82</v>
      </c>
      <c r="AW727" s="13" t="s">
        <v>35</v>
      </c>
      <c r="AX727" s="13" t="s">
        <v>74</v>
      </c>
      <c r="AY727" s="246" t="s">
        <v>223</v>
      </c>
    </row>
    <row r="728" s="14" customFormat="1">
      <c r="A728" s="14"/>
      <c r="B728" s="247"/>
      <c r="C728" s="248"/>
      <c r="D728" s="238" t="s">
        <v>235</v>
      </c>
      <c r="E728" s="249" t="s">
        <v>28</v>
      </c>
      <c r="F728" s="250" t="s">
        <v>82</v>
      </c>
      <c r="G728" s="248"/>
      <c r="H728" s="251">
        <v>1</v>
      </c>
      <c r="I728" s="252"/>
      <c r="J728" s="248"/>
      <c r="K728" s="248"/>
      <c r="L728" s="253"/>
      <c r="M728" s="254"/>
      <c r="N728" s="255"/>
      <c r="O728" s="255"/>
      <c r="P728" s="255"/>
      <c r="Q728" s="255"/>
      <c r="R728" s="255"/>
      <c r="S728" s="255"/>
      <c r="T728" s="256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7" t="s">
        <v>235</v>
      </c>
      <c r="AU728" s="257" t="s">
        <v>84</v>
      </c>
      <c r="AV728" s="14" t="s">
        <v>84</v>
      </c>
      <c r="AW728" s="14" t="s">
        <v>35</v>
      </c>
      <c r="AX728" s="14" t="s">
        <v>82</v>
      </c>
      <c r="AY728" s="257" t="s">
        <v>223</v>
      </c>
    </row>
    <row r="729" s="12" customFormat="1" ht="22.8" customHeight="1">
      <c r="A729" s="12"/>
      <c r="B729" s="202"/>
      <c r="C729" s="203"/>
      <c r="D729" s="204" t="s">
        <v>73</v>
      </c>
      <c r="E729" s="216" t="s">
        <v>1055</v>
      </c>
      <c r="F729" s="216" t="s">
        <v>1056</v>
      </c>
      <c r="G729" s="203"/>
      <c r="H729" s="203"/>
      <c r="I729" s="206"/>
      <c r="J729" s="217">
        <f>BK729</f>
        <v>0</v>
      </c>
      <c r="K729" s="203"/>
      <c r="L729" s="208"/>
      <c r="M729" s="209"/>
      <c r="N729" s="210"/>
      <c r="O729" s="210"/>
      <c r="P729" s="211">
        <f>SUM(P730:P820)</f>
        <v>0</v>
      </c>
      <c r="Q729" s="210"/>
      <c r="R729" s="211">
        <f>SUM(R730:R820)</f>
        <v>7.6281894499999998</v>
      </c>
      <c r="S729" s="210"/>
      <c r="T729" s="212">
        <f>SUM(T730:T820)</f>
        <v>0</v>
      </c>
      <c r="U729" s="12"/>
      <c r="V729" s="12"/>
      <c r="W729" s="12"/>
      <c r="X729" s="12"/>
      <c r="Y729" s="12"/>
      <c r="Z729" s="12"/>
      <c r="AA729" s="12"/>
      <c r="AB729" s="12"/>
      <c r="AC729" s="12"/>
      <c r="AD729" s="12"/>
      <c r="AE729" s="12"/>
      <c r="AR729" s="213" t="s">
        <v>84</v>
      </c>
      <c r="AT729" s="214" t="s">
        <v>73</v>
      </c>
      <c r="AU729" s="214" t="s">
        <v>82</v>
      </c>
      <c r="AY729" s="213" t="s">
        <v>223</v>
      </c>
      <c r="BK729" s="215">
        <f>SUM(BK730:BK820)</f>
        <v>0</v>
      </c>
    </row>
    <row r="730" s="2" customFormat="1" ht="16.5" customHeight="1">
      <c r="A730" s="42"/>
      <c r="B730" s="43"/>
      <c r="C730" s="218" t="s">
        <v>1057</v>
      </c>
      <c r="D730" s="218" t="s">
        <v>226</v>
      </c>
      <c r="E730" s="219" t="s">
        <v>1058</v>
      </c>
      <c r="F730" s="220" t="s">
        <v>1059</v>
      </c>
      <c r="G730" s="221" t="s">
        <v>229</v>
      </c>
      <c r="H730" s="222">
        <v>356.39699999999999</v>
      </c>
      <c r="I730" s="223"/>
      <c r="J730" s="224">
        <f>ROUND(I730*H730,2)</f>
        <v>0</v>
      </c>
      <c r="K730" s="220" t="s">
        <v>230</v>
      </c>
      <c r="L730" s="48"/>
      <c r="M730" s="225" t="s">
        <v>28</v>
      </c>
      <c r="N730" s="226" t="s">
        <v>45</v>
      </c>
      <c r="O730" s="88"/>
      <c r="P730" s="227">
        <f>O730*H730</f>
        <v>0</v>
      </c>
      <c r="Q730" s="227">
        <v>0.00029999999999999997</v>
      </c>
      <c r="R730" s="227">
        <f>Q730*H730</f>
        <v>0.10691909999999999</v>
      </c>
      <c r="S730" s="227">
        <v>0</v>
      </c>
      <c r="T730" s="228">
        <f>S730*H730</f>
        <v>0</v>
      </c>
      <c r="U730" s="42"/>
      <c r="V730" s="42"/>
      <c r="W730" s="42"/>
      <c r="X730" s="42"/>
      <c r="Y730" s="42"/>
      <c r="Z730" s="42"/>
      <c r="AA730" s="42"/>
      <c r="AB730" s="42"/>
      <c r="AC730" s="42"/>
      <c r="AD730" s="42"/>
      <c r="AE730" s="42"/>
      <c r="AR730" s="229" t="s">
        <v>257</v>
      </c>
      <c r="AT730" s="229" t="s">
        <v>226</v>
      </c>
      <c r="AU730" s="229" t="s">
        <v>84</v>
      </c>
      <c r="AY730" s="21" t="s">
        <v>223</v>
      </c>
      <c r="BE730" s="230">
        <f>IF(N730="základní",J730,0)</f>
        <v>0</v>
      </c>
      <c r="BF730" s="230">
        <f>IF(N730="snížená",J730,0)</f>
        <v>0</v>
      </c>
      <c r="BG730" s="230">
        <f>IF(N730="zákl. přenesená",J730,0)</f>
        <v>0</v>
      </c>
      <c r="BH730" s="230">
        <f>IF(N730="sníž. přenesená",J730,0)</f>
        <v>0</v>
      </c>
      <c r="BI730" s="230">
        <f>IF(N730="nulová",J730,0)</f>
        <v>0</v>
      </c>
      <c r="BJ730" s="21" t="s">
        <v>82</v>
      </c>
      <c r="BK730" s="230">
        <f>ROUND(I730*H730,2)</f>
        <v>0</v>
      </c>
      <c r="BL730" s="21" t="s">
        <v>257</v>
      </c>
      <c r="BM730" s="229" t="s">
        <v>1060</v>
      </c>
    </row>
    <row r="731" s="2" customFormat="1">
      <c r="A731" s="42"/>
      <c r="B731" s="43"/>
      <c r="C731" s="44"/>
      <c r="D731" s="231" t="s">
        <v>233</v>
      </c>
      <c r="E731" s="44"/>
      <c r="F731" s="232" t="s">
        <v>1061</v>
      </c>
      <c r="G731" s="44"/>
      <c r="H731" s="44"/>
      <c r="I731" s="233"/>
      <c r="J731" s="44"/>
      <c r="K731" s="44"/>
      <c r="L731" s="48"/>
      <c r="M731" s="234"/>
      <c r="N731" s="235"/>
      <c r="O731" s="88"/>
      <c r="P731" s="88"/>
      <c r="Q731" s="88"/>
      <c r="R731" s="88"/>
      <c r="S731" s="88"/>
      <c r="T731" s="89"/>
      <c r="U731" s="42"/>
      <c r="V731" s="42"/>
      <c r="W731" s="42"/>
      <c r="X731" s="42"/>
      <c r="Y731" s="42"/>
      <c r="Z731" s="42"/>
      <c r="AA731" s="42"/>
      <c r="AB731" s="42"/>
      <c r="AC731" s="42"/>
      <c r="AD731" s="42"/>
      <c r="AE731" s="42"/>
      <c r="AT731" s="21" t="s">
        <v>233</v>
      </c>
      <c r="AU731" s="21" t="s">
        <v>84</v>
      </c>
    </row>
    <row r="732" s="14" customFormat="1">
      <c r="A732" s="14"/>
      <c r="B732" s="247"/>
      <c r="C732" s="248"/>
      <c r="D732" s="238" t="s">
        <v>235</v>
      </c>
      <c r="E732" s="249" t="s">
        <v>28</v>
      </c>
      <c r="F732" s="250" t="s">
        <v>159</v>
      </c>
      <c r="G732" s="248"/>
      <c r="H732" s="251">
        <v>356.39699999999999</v>
      </c>
      <c r="I732" s="252"/>
      <c r="J732" s="248"/>
      <c r="K732" s="248"/>
      <c r="L732" s="253"/>
      <c r="M732" s="254"/>
      <c r="N732" s="255"/>
      <c r="O732" s="255"/>
      <c r="P732" s="255"/>
      <c r="Q732" s="255"/>
      <c r="R732" s="255"/>
      <c r="S732" s="255"/>
      <c r="T732" s="256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57" t="s">
        <v>235</v>
      </c>
      <c r="AU732" s="257" t="s">
        <v>84</v>
      </c>
      <c r="AV732" s="14" t="s">
        <v>84</v>
      </c>
      <c r="AW732" s="14" t="s">
        <v>35</v>
      </c>
      <c r="AX732" s="14" t="s">
        <v>74</v>
      </c>
      <c r="AY732" s="257" t="s">
        <v>223</v>
      </c>
    </row>
    <row r="733" s="14" customFormat="1">
      <c r="A733" s="14"/>
      <c r="B733" s="247"/>
      <c r="C733" s="248"/>
      <c r="D733" s="238" t="s">
        <v>235</v>
      </c>
      <c r="E733" s="249" t="s">
        <v>28</v>
      </c>
      <c r="F733" s="250" t="s">
        <v>1062</v>
      </c>
      <c r="G733" s="248"/>
      <c r="H733" s="251">
        <v>-35.43</v>
      </c>
      <c r="I733" s="252"/>
      <c r="J733" s="248"/>
      <c r="K733" s="248"/>
      <c r="L733" s="253"/>
      <c r="M733" s="254"/>
      <c r="N733" s="255"/>
      <c r="O733" s="255"/>
      <c r="P733" s="255"/>
      <c r="Q733" s="255"/>
      <c r="R733" s="255"/>
      <c r="S733" s="255"/>
      <c r="T733" s="256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57" t="s">
        <v>235</v>
      </c>
      <c r="AU733" s="257" t="s">
        <v>84</v>
      </c>
      <c r="AV733" s="14" t="s">
        <v>84</v>
      </c>
      <c r="AW733" s="14" t="s">
        <v>35</v>
      </c>
      <c r="AX733" s="14" t="s">
        <v>74</v>
      </c>
      <c r="AY733" s="257" t="s">
        <v>223</v>
      </c>
    </row>
    <row r="734" s="13" customFormat="1">
      <c r="A734" s="13"/>
      <c r="B734" s="236"/>
      <c r="C734" s="237"/>
      <c r="D734" s="238" t="s">
        <v>235</v>
      </c>
      <c r="E734" s="239" t="s">
        <v>28</v>
      </c>
      <c r="F734" s="240" t="s">
        <v>246</v>
      </c>
      <c r="G734" s="237"/>
      <c r="H734" s="239" t="s">
        <v>28</v>
      </c>
      <c r="I734" s="241"/>
      <c r="J734" s="237"/>
      <c r="K734" s="237"/>
      <c r="L734" s="242"/>
      <c r="M734" s="243"/>
      <c r="N734" s="244"/>
      <c r="O734" s="244"/>
      <c r="P734" s="244"/>
      <c r="Q734" s="244"/>
      <c r="R734" s="244"/>
      <c r="S734" s="244"/>
      <c r="T734" s="245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46" t="s">
        <v>235</v>
      </c>
      <c r="AU734" s="246" t="s">
        <v>84</v>
      </c>
      <c r="AV734" s="13" t="s">
        <v>82</v>
      </c>
      <c r="AW734" s="13" t="s">
        <v>35</v>
      </c>
      <c r="AX734" s="13" t="s">
        <v>74</v>
      </c>
      <c r="AY734" s="246" t="s">
        <v>223</v>
      </c>
    </row>
    <row r="735" s="14" customFormat="1">
      <c r="A735" s="14"/>
      <c r="B735" s="247"/>
      <c r="C735" s="248"/>
      <c r="D735" s="238" t="s">
        <v>235</v>
      </c>
      <c r="E735" s="249" t="s">
        <v>28</v>
      </c>
      <c r="F735" s="250" t="s">
        <v>167</v>
      </c>
      <c r="G735" s="248"/>
      <c r="H735" s="251">
        <v>35.43</v>
      </c>
      <c r="I735" s="252"/>
      <c r="J735" s="248"/>
      <c r="K735" s="248"/>
      <c r="L735" s="253"/>
      <c r="M735" s="254"/>
      <c r="N735" s="255"/>
      <c r="O735" s="255"/>
      <c r="P735" s="255"/>
      <c r="Q735" s="255"/>
      <c r="R735" s="255"/>
      <c r="S735" s="255"/>
      <c r="T735" s="256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57" t="s">
        <v>235</v>
      </c>
      <c r="AU735" s="257" t="s">
        <v>84</v>
      </c>
      <c r="AV735" s="14" t="s">
        <v>84</v>
      </c>
      <c r="AW735" s="14" t="s">
        <v>35</v>
      </c>
      <c r="AX735" s="14" t="s">
        <v>74</v>
      </c>
      <c r="AY735" s="257" t="s">
        <v>223</v>
      </c>
    </row>
    <row r="736" s="15" customFormat="1">
      <c r="A736" s="15"/>
      <c r="B736" s="258"/>
      <c r="C736" s="259"/>
      <c r="D736" s="238" t="s">
        <v>235</v>
      </c>
      <c r="E736" s="260" t="s">
        <v>28</v>
      </c>
      <c r="F736" s="261" t="s">
        <v>248</v>
      </c>
      <c r="G736" s="259"/>
      <c r="H736" s="262">
        <v>356.39699999999999</v>
      </c>
      <c r="I736" s="263"/>
      <c r="J736" s="259"/>
      <c r="K736" s="259"/>
      <c r="L736" s="264"/>
      <c r="M736" s="265"/>
      <c r="N736" s="266"/>
      <c r="O736" s="266"/>
      <c r="P736" s="266"/>
      <c r="Q736" s="266"/>
      <c r="R736" s="266"/>
      <c r="S736" s="266"/>
      <c r="T736" s="267"/>
      <c r="U736" s="15"/>
      <c r="V736" s="15"/>
      <c r="W736" s="15"/>
      <c r="X736" s="15"/>
      <c r="Y736" s="15"/>
      <c r="Z736" s="15"/>
      <c r="AA736" s="15"/>
      <c r="AB736" s="15"/>
      <c r="AC736" s="15"/>
      <c r="AD736" s="15"/>
      <c r="AE736" s="15"/>
      <c r="AT736" s="268" t="s">
        <v>235</v>
      </c>
      <c r="AU736" s="268" t="s">
        <v>84</v>
      </c>
      <c r="AV736" s="15" t="s">
        <v>231</v>
      </c>
      <c r="AW736" s="15" t="s">
        <v>35</v>
      </c>
      <c r="AX736" s="15" t="s">
        <v>82</v>
      </c>
      <c r="AY736" s="268" t="s">
        <v>223</v>
      </c>
    </row>
    <row r="737" s="2" customFormat="1" ht="16.5" customHeight="1">
      <c r="A737" s="42"/>
      <c r="B737" s="43"/>
      <c r="C737" s="218" t="s">
        <v>1063</v>
      </c>
      <c r="D737" s="218" t="s">
        <v>226</v>
      </c>
      <c r="E737" s="219" t="s">
        <v>1064</v>
      </c>
      <c r="F737" s="220" t="s">
        <v>1065</v>
      </c>
      <c r="G737" s="221" t="s">
        <v>229</v>
      </c>
      <c r="H737" s="222">
        <v>3.2599999999999998</v>
      </c>
      <c r="I737" s="223"/>
      <c r="J737" s="224">
        <f>ROUND(I737*H737,2)</f>
        <v>0</v>
      </c>
      <c r="K737" s="220" t="s">
        <v>230</v>
      </c>
      <c r="L737" s="48"/>
      <c r="M737" s="225" t="s">
        <v>28</v>
      </c>
      <c r="N737" s="226" t="s">
        <v>45</v>
      </c>
      <c r="O737" s="88"/>
      <c r="P737" s="227">
        <f>O737*H737</f>
        <v>0</v>
      </c>
      <c r="Q737" s="227">
        <v>0.0015</v>
      </c>
      <c r="R737" s="227">
        <f>Q737*H737</f>
        <v>0.0048899999999999994</v>
      </c>
      <c r="S737" s="227">
        <v>0</v>
      </c>
      <c r="T737" s="228">
        <f>S737*H737</f>
        <v>0</v>
      </c>
      <c r="U737" s="42"/>
      <c r="V737" s="42"/>
      <c r="W737" s="42"/>
      <c r="X737" s="42"/>
      <c r="Y737" s="42"/>
      <c r="Z737" s="42"/>
      <c r="AA737" s="42"/>
      <c r="AB737" s="42"/>
      <c r="AC737" s="42"/>
      <c r="AD737" s="42"/>
      <c r="AE737" s="42"/>
      <c r="AR737" s="229" t="s">
        <v>257</v>
      </c>
      <c r="AT737" s="229" t="s">
        <v>226</v>
      </c>
      <c r="AU737" s="229" t="s">
        <v>84</v>
      </c>
      <c r="AY737" s="21" t="s">
        <v>223</v>
      </c>
      <c r="BE737" s="230">
        <f>IF(N737="základní",J737,0)</f>
        <v>0</v>
      </c>
      <c r="BF737" s="230">
        <f>IF(N737="snížená",J737,0)</f>
        <v>0</v>
      </c>
      <c r="BG737" s="230">
        <f>IF(N737="zákl. přenesená",J737,0)</f>
        <v>0</v>
      </c>
      <c r="BH737" s="230">
        <f>IF(N737="sníž. přenesená",J737,0)</f>
        <v>0</v>
      </c>
      <c r="BI737" s="230">
        <f>IF(N737="nulová",J737,0)</f>
        <v>0</v>
      </c>
      <c r="BJ737" s="21" t="s">
        <v>82</v>
      </c>
      <c r="BK737" s="230">
        <f>ROUND(I737*H737,2)</f>
        <v>0</v>
      </c>
      <c r="BL737" s="21" t="s">
        <v>257</v>
      </c>
      <c r="BM737" s="229" t="s">
        <v>1066</v>
      </c>
    </row>
    <row r="738" s="2" customFormat="1">
      <c r="A738" s="42"/>
      <c r="B738" s="43"/>
      <c r="C738" s="44"/>
      <c r="D738" s="231" t="s">
        <v>233</v>
      </c>
      <c r="E738" s="44"/>
      <c r="F738" s="232" t="s">
        <v>1067</v>
      </c>
      <c r="G738" s="44"/>
      <c r="H738" s="44"/>
      <c r="I738" s="233"/>
      <c r="J738" s="44"/>
      <c r="K738" s="44"/>
      <c r="L738" s="48"/>
      <c r="M738" s="234"/>
      <c r="N738" s="235"/>
      <c r="O738" s="88"/>
      <c r="P738" s="88"/>
      <c r="Q738" s="88"/>
      <c r="R738" s="88"/>
      <c r="S738" s="88"/>
      <c r="T738" s="89"/>
      <c r="U738" s="42"/>
      <c r="V738" s="42"/>
      <c r="W738" s="42"/>
      <c r="X738" s="42"/>
      <c r="Y738" s="42"/>
      <c r="Z738" s="42"/>
      <c r="AA738" s="42"/>
      <c r="AB738" s="42"/>
      <c r="AC738" s="42"/>
      <c r="AD738" s="42"/>
      <c r="AE738" s="42"/>
      <c r="AT738" s="21" t="s">
        <v>233</v>
      </c>
      <c r="AU738" s="21" t="s">
        <v>84</v>
      </c>
    </row>
    <row r="739" s="13" customFormat="1">
      <c r="A739" s="13"/>
      <c r="B739" s="236"/>
      <c r="C739" s="237"/>
      <c r="D739" s="238" t="s">
        <v>235</v>
      </c>
      <c r="E739" s="239" t="s">
        <v>28</v>
      </c>
      <c r="F739" s="240" t="s">
        <v>246</v>
      </c>
      <c r="G739" s="237"/>
      <c r="H739" s="239" t="s">
        <v>28</v>
      </c>
      <c r="I739" s="241"/>
      <c r="J739" s="237"/>
      <c r="K739" s="237"/>
      <c r="L739" s="242"/>
      <c r="M739" s="243"/>
      <c r="N739" s="244"/>
      <c r="O739" s="244"/>
      <c r="P739" s="244"/>
      <c r="Q739" s="244"/>
      <c r="R739" s="244"/>
      <c r="S739" s="244"/>
      <c r="T739" s="245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46" t="s">
        <v>235</v>
      </c>
      <c r="AU739" s="246" t="s">
        <v>84</v>
      </c>
      <c r="AV739" s="13" t="s">
        <v>82</v>
      </c>
      <c r="AW739" s="13" t="s">
        <v>35</v>
      </c>
      <c r="AX739" s="13" t="s">
        <v>74</v>
      </c>
      <c r="AY739" s="246" t="s">
        <v>223</v>
      </c>
    </row>
    <row r="740" s="14" customFormat="1">
      <c r="A740" s="14"/>
      <c r="B740" s="247"/>
      <c r="C740" s="248"/>
      <c r="D740" s="238" t="s">
        <v>235</v>
      </c>
      <c r="E740" s="249" t="s">
        <v>28</v>
      </c>
      <c r="F740" s="250" t="s">
        <v>1068</v>
      </c>
      <c r="G740" s="248"/>
      <c r="H740" s="251">
        <v>3.2599999999999998</v>
      </c>
      <c r="I740" s="252"/>
      <c r="J740" s="248"/>
      <c r="K740" s="248"/>
      <c r="L740" s="253"/>
      <c r="M740" s="254"/>
      <c r="N740" s="255"/>
      <c r="O740" s="255"/>
      <c r="P740" s="255"/>
      <c r="Q740" s="255"/>
      <c r="R740" s="255"/>
      <c r="S740" s="255"/>
      <c r="T740" s="256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57" t="s">
        <v>235</v>
      </c>
      <c r="AU740" s="257" t="s">
        <v>84</v>
      </c>
      <c r="AV740" s="14" t="s">
        <v>84</v>
      </c>
      <c r="AW740" s="14" t="s">
        <v>35</v>
      </c>
      <c r="AX740" s="14" t="s">
        <v>74</v>
      </c>
      <c r="AY740" s="257" t="s">
        <v>223</v>
      </c>
    </row>
    <row r="741" s="15" customFormat="1">
      <c r="A741" s="15"/>
      <c r="B741" s="258"/>
      <c r="C741" s="259"/>
      <c r="D741" s="238" t="s">
        <v>235</v>
      </c>
      <c r="E741" s="260" t="s">
        <v>28</v>
      </c>
      <c r="F741" s="261" t="s">
        <v>248</v>
      </c>
      <c r="G741" s="259"/>
      <c r="H741" s="262">
        <v>3.2599999999999998</v>
      </c>
      <c r="I741" s="263"/>
      <c r="J741" s="259"/>
      <c r="K741" s="259"/>
      <c r="L741" s="264"/>
      <c r="M741" s="265"/>
      <c r="N741" s="266"/>
      <c r="O741" s="266"/>
      <c r="P741" s="266"/>
      <c r="Q741" s="266"/>
      <c r="R741" s="266"/>
      <c r="S741" s="266"/>
      <c r="T741" s="267"/>
      <c r="U741" s="15"/>
      <c r="V741" s="15"/>
      <c r="W741" s="15"/>
      <c r="X741" s="15"/>
      <c r="Y741" s="15"/>
      <c r="Z741" s="15"/>
      <c r="AA741" s="15"/>
      <c r="AB741" s="15"/>
      <c r="AC741" s="15"/>
      <c r="AD741" s="15"/>
      <c r="AE741" s="15"/>
      <c r="AT741" s="268" t="s">
        <v>235</v>
      </c>
      <c r="AU741" s="268" t="s">
        <v>84</v>
      </c>
      <c r="AV741" s="15" t="s">
        <v>231</v>
      </c>
      <c r="AW741" s="15" t="s">
        <v>35</v>
      </c>
      <c r="AX741" s="15" t="s">
        <v>82</v>
      </c>
      <c r="AY741" s="268" t="s">
        <v>223</v>
      </c>
    </row>
    <row r="742" s="2" customFormat="1" ht="16.5" customHeight="1">
      <c r="A742" s="42"/>
      <c r="B742" s="43"/>
      <c r="C742" s="218" t="s">
        <v>1069</v>
      </c>
      <c r="D742" s="218" t="s">
        <v>226</v>
      </c>
      <c r="E742" s="219" t="s">
        <v>1070</v>
      </c>
      <c r="F742" s="220" t="s">
        <v>1071</v>
      </c>
      <c r="G742" s="221" t="s">
        <v>251</v>
      </c>
      <c r="H742" s="222">
        <v>4</v>
      </c>
      <c r="I742" s="223"/>
      <c r="J742" s="224">
        <f>ROUND(I742*H742,2)</f>
        <v>0</v>
      </c>
      <c r="K742" s="220" t="s">
        <v>230</v>
      </c>
      <c r="L742" s="48"/>
      <c r="M742" s="225" t="s">
        <v>28</v>
      </c>
      <c r="N742" s="226" t="s">
        <v>45</v>
      </c>
      <c r="O742" s="88"/>
      <c r="P742" s="227">
        <f>O742*H742</f>
        <v>0</v>
      </c>
      <c r="Q742" s="227">
        <v>0.00021000000000000001</v>
      </c>
      <c r="R742" s="227">
        <f>Q742*H742</f>
        <v>0.00084000000000000003</v>
      </c>
      <c r="S742" s="227">
        <v>0</v>
      </c>
      <c r="T742" s="228">
        <f>S742*H742</f>
        <v>0</v>
      </c>
      <c r="U742" s="42"/>
      <c r="V742" s="42"/>
      <c r="W742" s="42"/>
      <c r="X742" s="42"/>
      <c r="Y742" s="42"/>
      <c r="Z742" s="42"/>
      <c r="AA742" s="42"/>
      <c r="AB742" s="42"/>
      <c r="AC742" s="42"/>
      <c r="AD742" s="42"/>
      <c r="AE742" s="42"/>
      <c r="AR742" s="229" t="s">
        <v>257</v>
      </c>
      <c r="AT742" s="229" t="s">
        <v>226</v>
      </c>
      <c r="AU742" s="229" t="s">
        <v>84</v>
      </c>
      <c r="AY742" s="21" t="s">
        <v>223</v>
      </c>
      <c r="BE742" s="230">
        <f>IF(N742="základní",J742,0)</f>
        <v>0</v>
      </c>
      <c r="BF742" s="230">
        <f>IF(N742="snížená",J742,0)</f>
        <v>0</v>
      </c>
      <c r="BG742" s="230">
        <f>IF(N742="zákl. přenesená",J742,0)</f>
        <v>0</v>
      </c>
      <c r="BH742" s="230">
        <f>IF(N742="sníž. přenesená",J742,0)</f>
        <v>0</v>
      </c>
      <c r="BI742" s="230">
        <f>IF(N742="nulová",J742,0)</f>
        <v>0</v>
      </c>
      <c r="BJ742" s="21" t="s">
        <v>82</v>
      </c>
      <c r="BK742" s="230">
        <f>ROUND(I742*H742,2)</f>
        <v>0</v>
      </c>
      <c r="BL742" s="21" t="s">
        <v>257</v>
      </c>
      <c r="BM742" s="229" t="s">
        <v>1072</v>
      </c>
    </row>
    <row r="743" s="2" customFormat="1">
      <c r="A743" s="42"/>
      <c r="B743" s="43"/>
      <c r="C743" s="44"/>
      <c r="D743" s="231" t="s">
        <v>233</v>
      </c>
      <c r="E743" s="44"/>
      <c r="F743" s="232" t="s">
        <v>1073</v>
      </c>
      <c r="G743" s="44"/>
      <c r="H743" s="44"/>
      <c r="I743" s="233"/>
      <c r="J743" s="44"/>
      <c r="K743" s="44"/>
      <c r="L743" s="48"/>
      <c r="M743" s="234"/>
      <c r="N743" s="235"/>
      <c r="O743" s="88"/>
      <c r="P743" s="88"/>
      <c r="Q743" s="88"/>
      <c r="R743" s="88"/>
      <c r="S743" s="88"/>
      <c r="T743" s="89"/>
      <c r="U743" s="42"/>
      <c r="V743" s="42"/>
      <c r="W743" s="42"/>
      <c r="X743" s="42"/>
      <c r="Y743" s="42"/>
      <c r="Z743" s="42"/>
      <c r="AA743" s="42"/>
      <c r="AB743" s="42"/>
      <c r="AC743" s="42"/>
      <c r="AD743" s="42"/>
      <c r="AE743" s="42"/>
      <c r="AT743" s="21" t="s">
        <v>233</v>
      </c>
      <c r="AU743" s="21" t="s">
        <v>84</v>
      </c>
    </row>
    <row r="744" s="13" customFormat="1">
      <c r="A744" s="13"/>
      <c r="B744" s="236"/>
      <c r="C744" s="237"/>
      <c r="D744" s="238" t="s">
        <v>235</v>
      </c>
      <c r="E744" s="239" t="s">
        <v>28</v>
      </c>
      <c r="F744" s="240" t="s">
        <v>244</v>
      </c>
      <c r="G744" s="237"/>
      <c r="H744" s="239" t="s">
        <v>28</v>
      </c>
      <c r="I744" s="241"/>
      <c r="J744" s="237"/>
      <c r="K744" s="237"/>
      <c r="L744" s="242"/>
      <c r="M744" s="243"/>
      <c r="N744" s="244"/>
      <c r="O744" s="244"/>
      <c r="P744" s="244"/>
      <c r="Q744" s="244"/>
      <c r="R744" s="244"/>
      <c r="S744" s="244"/>
      <c r="T744" s="245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46" t="s">
        <v>235</v>
      </c>
      <c r="AU744" s="246" t="s">
        <v>84</v>
      </c>
      <c r="AV744" s="13" t="s">
        <v>82</v>
      </c>
      <c r="AW744" s="13" t="s">
        <v>35</v>
      </c>
      <c r="AX744" s="13" t="s">
        <v>74</v>
      </c>
      <c r="AY744" s="246" t="s">
        <v>223</v>
      </c>
    </row>
    <row r="745" s="13" customFormat="1">
      <c r="A745" s="13"/>
      <c r="B745" s="236"/>
      <c r="C745" s="237"/>
      <c r="D745" s="238" t="s">
        <v>235</v>
      </c>
      <c r="E745" s="239" t="s">
        <v>28</v>
      </c>
      <c r="F745" s="240" t="s">
        <v>246</v>
      </c>
      <c r="G745" s="237"/>
      <c r="H745" s="239" t="s">
        <v>28</v>
      </c>
      <c r="I745" s="241"/>
      <c r="J745" s="237"/>
      <c r="K745" s="237"/>
      <c r="L745" s="242"/>
      <c r="M745" s="243"/>
      <c r="N745" s="244"/>
      <c r="O745" s="244"/>
      <c r="P745" s="244"/>
      <c r="Q745" s="244"/>
      <c r="R745" s="244"/>
      <c r="S745" s="244"/>
      <c r="T745" s="245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46" t="s">
        <v>235</v>
      </c>
      <c r="AU745" s="246" t="s">
        <v>84</v>
      </c>
      <c r="AV745" s="13" t="s">
        <v>82</v>
      </c>
      <c r="AW745" s="13" t="s">
        <v>35</v>
      </c>
      <c r="AX745" s="13" t="s">
        <v>74</v>
      </c>
      <c r="AY745" s="246" t="s">
        <v>223</v>
      </c>
    </row>
    <row r="746" s="14" customFormat="1">
      <c r="A746" s="14"/>
      <c r="B746" s="247"/>
      <c r="C746" s="248"/>
      <c r="D746" s="238" t="s">
        <v>235</v>
      </c>
      <c r="E746" s="249" t="s">
        <v>28</v>
      </c>
      <c r="F746" s="250" t="s">
        <v>231</v>
      </c>
      <c r="G746" s="248"/>
      <c r="H746" s="251">
        <v>4</v>
      </c>
      <c r="I746" s="252"/>
      <c r="J746" s="248"/>
      <c r="K746" s="248"/>
      <c r="L746" s="253"/>
      <c r="M746" s="254"/>
      <c r="N746" s="255"/>
      <c r="O746" s="255"/>
      <c r="P746" s="255"/>
      <c r="Q746" s="255"/>
      <c r="R746" s="255"/>
      <c r="S746" s="255"/>
      <c r="T746" s="256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57" t="s">
        <v>235</v>
      </c>
      <c r="AU746" s="257" t="s">
        <v>84</v>
      </c>
      <c r="AV746" s="14" t="s">
        <v>84</v>
      </c>
      <c r="AW746" s="14" t="s">
        <v>35</v>
      </c>
      <c r="AX746" s="14" t="s">
        <v>74</v>
      </c>
      <c r="AY746" s="257" t="s">
        <v>223</v>
      </c>
    </row>
    <row r="747" s="15" customFormat="1">
      <c r="A747" s="15"/>
      <c r="B747" s="258"/>
      <c r="C747" s="259"/>
      <c r="D747" s="238" t="s">
        <v>235</v>
      </c>
      <c r="E747" s="260" t="s">
        <v>28</v>
      </c>
      <c r="F747" s="261" t="s">
        <v>248</v>
      </c>
      <c r="G747" s="259"/>
      <c r="H747" s="262">
        <v>4</v>
      </c>
      <c r="I747" s="263"/>
      <c r="J747" s="259"/>
      <c r="K747" s="259"/>
      <c r="L747" s="264"/>
      <c r="M747" s="265"/>
      <c r="N747" s="266"/>
      <c r="O747" s="266"/>
      <c r="P747" s="266"/>
      <c r="Q747" s="266"/>
      <c r="R747" s="266"/>
      <c r="S747" s="266"/>
      <c r="T747" s="267"/>
      <c r="U747" s="15"/>
      <c r="V747" s="15"/>
      <c r="W747" s="15"/>
      <c r="X747" s="15"/>
      <c r="Y747" s="15"/>
      <c r="Z747" s="15"/>
      <c r="AA747" s="15"/>
      <c r="AB747" s="15"/>
      <c r="AC747" s="15"/>
      <c r="AD747" s="15"/>
      <c r="AE747" s="15"/>
      <c r="AT747" s="268" t="s">
        <v>235</v>
      </c>
      <c r="AU747" s="268" t="s">
        <v>84</v>
      </c>
      <c r="AV747" s="15" t="s">
        <v>231</v>
      </c>
      <c r="AW747" s="15" t="s">
        <v>35</v>
      </c>
      <c r="AX747" s="15" t="s">
        <v>82</v>
      </c>
      <c r="AY747" s="268" t="s">
        <v>223</v>
      </c>
    </row>
    <row r="748" s="2" customFormat="1" ht="16.5" customHeight="1">
      <c r="A748" s="42"/>
      <c r="B748" s="43"/>
      <c r="C748" s="218" t="s">
        <v>1074</v>
      </c>
      <c r="D748" s="218" t="s">
        <v>226</v>
      </c>
      <c r="E748" s="219" t="s">
        <v>1075</v>
      </c>
      <c r="F748" s="220" t="s">
        <v>1076</v>
      </c>
      <c r="G748" s="221" t="s">
        <v>251</v>
      </c>
      <c r="H748" s="222">
        <v>4</v>
      </c>
      <c r="I748" s="223"/>
      <c r="J748" s="224">
        <f>ROUND(I748*H748,2)</f>
        <v>0</v>
      </c>
      <c r="K748" s="220" t="s">
        <v>230</v>
      </c>
      <c r="L748" s="48"/>
      <c r="M748" s="225" t="s">
        <v>28</v>
      </c>
      <c r="N748" s="226" t="s">
        <v>45</v>
      </c>
      <c r="O748" s="88"/>
      <c r="P748" s="227">
        <f>O748*H748</f>
        <v>0</v>
      </c>
      <c r="Q748" s="227">
        <v>0.00020000000000000001</v>
      </c>
      <c r="R748" s="227">
        <f>Q748*H748</f>
        <v>0.00080000000000000004</v>
      </c>
      <c r="S748" s="227">
        <v>0</v>
      </c>
      <c r="T748" s="228">
        <f>S748*H748</f>
        <v>0</v>
      </c>
      <c r="U748" s="42"/>
      <c r="V748" s="42"/>
      <c r="W748" s="42"/>
      <c r="X748" s="42"/>
      <c r="Y748" s="42"/>
      <c r="Z748" s="42"/>
      <c r="AA748" s="42"/>
      <c r="AB748" s="42"/>
      <c r="AC748" s="42"/>
      <c r="AD748" s="42"/>
      <c r="AE748" s="42"/>
      <c r="AR748" s="229" t="s">
        <v>257</v>
      </c>
      <c r="AT748" s="229" t="s">
        <v>226</v>
      </c>
      <c r="AU748" s="229" t="s">
        <v>84</v>
      </c>
      <c r="AY748" s="21" t="s">
        <v>223</v>
      </c>
      <c r="BE748" s="230">
        <f>IF(N748="základní",J748,0)</f>
        <v>0</v>
      </c>
      <c r="BF748" s="230">
        <f>IF(N748="snížená",J748,0)</f>
        <v>0</v>
      </c>
      <c r="BG748" s="230">
        <f>IF(N748="zákl. přenesená",J748,0)</f>
        <v>0</v>
      </c>
      <c r="BH748" s="230">
        <f>IF(N748="sníž. přenesená",J748,0)</f>
        <v>0</v>
      </c>
      <c r="BI748" s="230">
        <f>IF(N748="nulová",J748,0)</f>
        <v>0</v>
      </c>
      <c r="BJ748" s="21" t="s">
        <v>82</v>
      </c>
      <c r="BK748" s="230">
        <f>ROUND(I748*H748,2)</f>
        <v>0</v>
      </c>
      <c r="BL748" s="21" t="s">
        <v>257</v>
      </c>
      <c r="BM748" s="229" t="s">
        <v>1077</v>
      </c>
    </row>
    <row r="749" s="2" customFormat="1">
      <c r="A749" s="42"/>
      <c r="B749" s="43"/>
      <c r="C749" s="44"/>
      <c r="D749" s="231" t="s">
        <v>233</v>
      </c>
      <c r="E749" s="44"/>
      <c r="F749" s="232" t="s">
        <v>1078</v>
      </c>
      <c r="G749" s="44"/>
      <c r="H749" s="44"/>
      <c r="I749" s="233"/>
      <c r="J749" s="44"/>
      <c r="K749" s="44"/>
      <c r="L749" s="48"/>
      <c r="M749" s="234"/>
      <c r="N749" s="235"/>
      <c r="O749" s="88"/>
      <c r="P749" s="88"/>
      <c r="Q749" s="88"/>
      <c r="R749" s="88"/>
      <c r="S749" s="88"/>
      <c r="T749" s="89"/>
      <c r="U749" s="42"/>
      <c r="V749" s="42"/>
      <c r="W749" s="42"/>
      <c r="X749" s="42"/>
      <c r="Y749" s="42"/>
      <c r="Z749" s="42"/>
      <c r="AA749" s="42"/>
      <c r="AB749" s="42"/>
      <c r="AC749" s="42"/>
      <c r="AD749" s="42"/>
      <c r="AE749" s="42"/>
      <c r="AT749" s="21" t="s">
        <v>233</v>
      </c>
      <c r="AU749" s="21" t="s">
        <v>84</v>
      </c>
    </row>
    <row r="750" s="13" customFormat="1">
      <c r="A750" s="13"/>
      <c r="B750" s="236"/>
      <c r="C750" s="237"/>
      <c r="D750" s="238" t="s">
        <v>235</v>
      </c>
      <c r="E750" s="239" t="s">
        <v>28</v>
      </c>
      <c r="F750" s="240" t="s">
        <v>246</v>
      </c>
      <c r="G750" s="237"/>
      <c r="H750" s="239" t="s">
        <v>28</v>
      </c>
      <c r="I750" s="241"/>
      <c r="J750" s="237"/>
      <c r="K750" s="237"/>
      <c r="L750" s="242"/>
      <c r="M750" s="243"/>
      <c r="N750" s="244"/>
      <c r="O750" s="244"/>
      <c r="P750" s="244"/>
      <c r="Q750" s="244"/>
      <c r="R750" s="244"/>
      <c r="S750" s="244"/>
      <c r="T750" s="245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46" t="s">
        <v>235</v>
      </c>
      <c r="AU750" s="246" t="s">
        <v>84</v>
      </c>
      <c r="AV750" s="13" t="s">
        <v>82</v>
      </c>
      <c r="AW750" s="13" t="s">
        <v>35</v>
      </c>
      <c r="AX750" s="13" t="s">
        <v>74</v>
      </c>
      <c r="AY750" s="246" t="s">
        <v>223</v>
      </c>
    </row>
    <row r="751" s="14" customFormat="1">
      <c r="A751" s="14"/>
      <c r="B751" s="247"/>
      <c r="C751" s="248"/>
      <c r="D751" s="238" t="s">
        <v>235</v>
      </c>
      <c r="E751" s="249" t="s">
        <v>28</v>
      </c>
      <c r="F751" s="250" t="s">
        <v>231</v>
      </c>
      <c r="G751" s="248"/>
      <c r="H751" s="251">
        <v>4</v>
      </c>
      <c r="I751" s="252"/>
      <c r="J751" s="248"/>
      <c r="K751" s="248"/>
      <c r="L751" s="253"/>
      <c r="M751" s="254"/>
      <c r="N751" s="255"/>
      <c r="O751" s="255"/>
      <c r="P751" s="255"/>
      <c r="Q751" s="255"/>
      <c r="R751" s="255"/>
      <c r="S751" s="255"/>
      <c r="T751" s="256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57" t="s">
        <v>235</v>
      </c>
      <c r="AU751" s="257" t="s">
        <v>84</v>
      </c>
      <c r="AV751" s="14" t="s">
        <v>84</v>
      </c>
      <c r="AW751" s="14" t="s">
        <v>35</v>
      </c>
      <c r="AX751" s="14" t="s">
        <v>74</v>
      </c>
      <c r="AY751" s="257" t="s">
        <v>223</v>
      </c>
    </row>
    <row r="752" s="15" customFormat="1">
      <c r="A752" s="15"/>
      <c r="B752" s="258"/>
      <c r="C752" s="259"/>
      <c r="D752" s="238" t="s">
        <v>235</v>
      </c>
      <c r="E752" s="260" t="s">
        <v>28</v>
      </c>
      <c r="F752" s="261" t="s">
        <v>248</v>
      </c>
      <c r="G752" s="259"/>
      <c r="H752" s="262">
        <v>4</v>
      </c>
      <c r="I752" s="263"/>
      <c r="J752" s="259"/>
      <c r="K752" s="259"/>
      <c r="L752" s="264"/>
      <c r="M752" s="265"/>
      <c r="N752" s="266"/>
      <c r="O752" s="266"/>
      <c r="P752" s="266"/>
      <c r="Q752" s="266"/>
      <c r="R752" s="266"/>
      <c r="S752" s="266"/>
      <c r="T752" s="267"/>
      <c r="U752" s="15"/>
      <c r="V752" s="15"/>
      <c r="W752" s="15"/>
      <c r="X752" s="15"/>
      <c r="Y752" s="15"/>
      <c r="Z752" s="15"/>
      <c r="AA752" s="15"/>
      <c r="AB752" s="15"/>
      <c r="AC752" s="15"/>
      <c r="AD752" s="15"/>
      <c r="AE752" s="15"/>
      <c r="AT752" s="268" t="s">
        <v>235</v>
      </c>
      <c r="AU752" s="268" t="s">
        <v>84</v>
      </c>
      <c r="AV752" s="15" t="s">
        <v>231</v>
      </c>
      <c r="AW752" s="15" t="s">
        <v>35</v>
      </c>
      <c r="AX752" s="15" t="s">
        <v>82</v>
      </c>
      <c r="AY752" s="268" t="s">
        <v>223</v>
      </c>
    </row>
    <row r="753" s="2" customFormat="1" ht="16.5" customHeight="1">
      <c r="A753" s="42"/>
      <c r="B753" s="43"/>
      <c r="C753" s="218" t="s">
        <v>1079</v>
      </c>
      <c r="D753" s="218" t="s">
        <v>226</v>
      </c>
      <c r="E753" s="219" t="s">
        <v>1080</v>
      </c>
      <c r="F753" s="220" t="s">
        <v>1081</v>
      </c>
      <c r="G753" s="221" t="s">
        <v>240</v>
      </c>
      <c r="H753" s="222">
        <v>16.300000000000001</v>
      </c>
      <c r="I753" s="223"/>
      <c r="J753" s="224">
        <f>ROUND(I753*H753,2)</f>
        <v>0</v>
      </c>
      <c r="K753" s="220" t="s">
        <v>230</v>
      </c>
      <c r="L753" s="48"/>
      <c r="M753" s="225" t="s">
        <v>28</v>
      </c>
      <c r="N753" s="226" t="s">
        <v>45</v>
      </c>
      <c r="O753" s="88"/>
      <c r="P753" s="227">
        <f>O753*H753</f>
        <v>0</v>
      </c>
      <c r="Q753" s="227">
        <v>0.00142</v>
      </c>
      <c r="R753" s="227">
        <f>Q753*H753</f>
        <v>0.023146</v>
      </c>
      <c r="S753" s="227">
        <v>0</v>
      </c>
      <c r="T753" s="228">
        <f>S753*H753</f>
        <v>0</v>
      </c>
      <c r="U753" s="42"/>
      <c r="V753" s="42"/>
      <c r="W753" s="42"/>
      <c r="X753" s="42"/>
      <c r="Y753" s="42"/>
      <c r="Z753" s="42"/>
      <c r="AA753" s="42"/>
      <c r="AB753" s="42"/>
      <c r="AC753" s="42"/>
      <c r="AD753" s="42"/>
      <c r="AE753" s="42"/>
      <c r="AR753" s="229" t="s">
        <v>257</v>
      </c>
      <c r="AT753" s="229" t="s">
        <v>226</v>
      </c>
      <c r="AU753" s="229" t="s">
        <v>84</v>
      </c>
      <c r="AY753" s="21" t="s">
        <v>223</v>
      </c>
      <c r="BE753" s="230">
        <f>IF(N753="základní",J753,0)</f>
        <v>0</v>
      </c>
      <c r="BF753" s="230">
        <f>IF(N753="snížená",J753,0)</f>
        <v>0</v>
      </c>
      <c r="BG753" s="230">
        <f>IF(N753="zákl. přenesená",J753,0)</f>
        <v>0</v>
      </c>
      <c r="BH753" s="230">
        <f>IF(N753="sníž. přenesená",J753,0)</f>
        <v>0</v>
      </c>
      <c r="BI753" s="230">
        <f>IF(N753="nulová",J753,0)</f>
        <v>0</v>
      </c>
      <c r="BJ753" s="21" t="s">
        <v>82</v>
      </c>
      <c r="BK753" s="230">
        <f>ROUND(I753*H753,2)</f>
        <v>0</v>
      </c>
      <c r="BL753" s="21" t="s">
        <v>257</v>
      </c>
      <c r="BM753" s="229" t="s">
        <v>1082</v>
      </c>
    </row>
    <row r="754" s="2" customFormat="1">
      <c r="A754" s="42"/>
      <c r="B754" s="43"/>
      <c r="C754" s="44"/>
      <c r="D754" s="231" t="s">
        <v>233</v>
      </c>
      <c r="E754" s="44"/>
      <c r="F754" s="232" t="s">
        <v>1083</v>
      </c>
      <c r="G754" s="44"/>
      <c r="H754" s="44"/>
      <c r="I754" s="233"/>
      <c r="J754" s="44"/>
      <c r="K754" s="44"/>
      <c r="L754" s="48"/>
      <c r="M754" s="234"/>
      <c r="N754" s="235"/>
      <c r="O754" s="88"/>
      <c r="P754" s="88"/>
      <c r="Q754" s="88"/>
      <c r="R754" s="88"/>
      <c r="S754" s="88"/>
      <c r="T754" s="89"/>
      <c r="U754" s="42"/>
      <c r="V754" s="42"/>
      <c r="W754" s="42"/>
      <c r="X754" s="42"/>
      <c r="Y754" s="42"/>
      <c r="Z754" s="42"/>
      <c r="AA754" s="42"/>
      <c r="AB754" s="42"/>
      <c r="AC754" s="42"/>
      <c r="AD754" s="42"/>
      <c r="AE754" s="42"/>
      <c r="AT754" s="21" t="s">
        <v>233</v>
      </c>
      <c r="AU754" s="21" t="s">
        <v>84</v>
      </c>
    </row>
    <row r="755" s="13" customFormat="1">
      <c r="A755" s="13"/>
      <c r="B755" s="236"/>
      <c r="C755" s="237"/>
      <c r="D755" s="238" t="s">
        <v>235</v>
      </c>
      <c r="E755" s="239" t="s">
        <v>28</v>
      </c>
      <c r="F755" s="240" t="s">
        <v>246</v>
      </c>
      <c r="G755" s="237"/>
      <c r="H755" s="239" t="s">
        <v>28</v>
      </c>
      <c r="I755" s="241"/>
      <c r="J755" s="237"/>
      <c r="K755" s="237"/>
      <c r="L755" s="242"/>
      <c r="M755" s="243"/>
      <c r="N755" s="244"/>
      <c r="O755" s="244"/>
      <c r="P755" s="244"/>
      <c r="Q755" s="244"/>
      <c r="R755" s="244"/>
      <c r="S755" s="244"/>
      <c r="T755" s="245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46" t="s">
        <v>235</v>
      </c>
      <c r="AU755" s="246" t="s">
        <v>84</v>
      </c>
      <c r="AV755" s="13" t="s">
        <v>82</v>
      </c>
      <c r="AW755" s="13" t="s">
        <v>35</v>
      </c>
      <c r="AX755" s="13" t="s">
        <v>74</v>
      </c>
      <c r="AY755" s="246" t="s">
        <v>223</v>
      </c>
    </row>
    <row r="756" s="14" customFormat="1">
      <c r="A756" s="14"/>
      <c r="B756" s="247"/>
      <c r="C756" s="248"/>
      <c r="D756" s="238" t="s">
        <v>235</v>
      </c>
      <c r="E756" s="249" t="s">
        <v>28</v>
      </c>
      <c r="F756" s="250" t="s">
        <v>1084</v>
      </c>
      <c r="G756" s="248"/>
      <c r="H756" s="251">
        <v>16.300000000000001</v>
      </c>
      <c r="I756" s="252"/>
      <c r="J756" s="248"/>
      <c r="K756" s="248"/>
      <c r="L756" s="253"/>
      <c r="M756" s="254"/>
      <c r="N756" s="255"/>
      <c r="O756" s="255"/>
      <c r="P756" s="255"/>
      <c r="Q756" s="255"/>
      <c r="R756" s="255"/>
      <c r="S756" s="255"/>
      <c r="T756" s="256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57" t="s">
        <v>235</v>
      </c>
      <c r="AU756" s="257" t="s">
        <v>84</v>
      </c>
      <c r="AV756" s="14" t="s">
        <v>84</v>
      </c>
      <c r="AW756" s="14" t="s">
        <v>35</v>
      </c>
      <c r="AX756" s="14" t="s">
        <v>74</v>
      </c>
      <c r="AY756" s="257" t="s">
        <v>223</v>
      </c>
    </row>
    <row r="757" s="15" customFormat="1">
      <c r="A757" s="15"/>
      <c r="B757" s="258"/>
      <c r="C757" s="259"/>
      <c r="D757" s="238" t="s">
        <v>235</v>
      </c>
      <c r="E757" s="260" t="s">
        <v>28</v>
      </c>
      <c r="F757" s="261" t="s">
        <v>248</v>
      </c>
      <c r="G757" s="259"/>
      <c r="H757" s="262">
        <v>16.300000000000001</v>
      </c>
      <c r="I757" s="263"/>
      <c r="J757" s="259"/>
      <c r="K757" s="259"/>
      <c r="L757" s="264"/>
      <c r="M757" s="265"/>
      <c r="N757" s="266"/>
      <c r="O757" s="266"/>
      <c r="P757" s="266"/>
      <c r="Q757" s="266"/>
      <c r="R757" s="266"/>
      <c r="S757" s="266"/>
      <c r="T757" s="267"/>
      <c r="U757" s="15"/>
      <c r="V757" s="15"/>
      <c r="W757" s="15"/>
      <c r="X757" s="15"/>
      <c r="Y757" s="15"/>
      <c r="Z757" s="15"/>
      <c r="AA757" s="15"/>
      <c r="AB757" s="15"/>
      <c r="AC757" s="15"/>
      <c r="AD757" s="15"/>
      <c r="AE757" s="15"/>
      <c r="AT757" s="268" t="s">
        <v>235</v>
      </c>
      <c r="AU757" s="268" t="s">
        <v>84</v>
      </c>
      <c r="AV757" s="15" t="s">
        <v>231</v>
      </c>
      <c r="AW757" s="15" t="s">
        <v>35</v>
      </c>
      <c r="AX757" s="15" t="s">
        <v>82</v>
      </c>
      <c r="AY757" s="268" t="s">
        <v>223</v>
      </c>
    </row>
    <row r="758" s="2" customFormat="1" ht="21.75" customHeight="1">
      <c r="A758" s="42"/>
      <c r="B758" s="43"/>
      <c r="C758" s="218" t="s">
        <v>1085</v>
      </c>
      <c r="D758" s="218" t="s">
        <v>226</v>
      </c>
      <c r="E758" s="219" t="s">
        <v>1086</v>
      </c>
      <c r="F758" s="220" t="s">
        <v>1087</v>
      </c>
      <c r="G758" s="221" t="s">
        <v>229</v>
      </c>
      <c r="H758" s="222">
        <v>63.837000000000003</v>
      </c>
      <c r="I758" s="223"/>
      <c r="J758" s="224">
        <f>ROUND(I758*H758,2)</f>
        <v>0</v>
      </c>
      <c r="K758" s="220" t="s">
        <v>230</v>
      </c>
      <c r="L758" s="48"/>
      <c r="M758" s="225" t="s">
        <v>28</v>
      </c>
      <c r="N758" s="226" t="s">
        <v>45</v>
      </c>
      <c r="O758" s="88"/>
      <c r="P758" s="227">
        <f>O758*H758</f>
        <v>0</v>
      </c>
      <c r="Q758" s="227">
        <v>0.0044999999999999997</v>
      </c>
      <c r="R758" s="227">
        <f>Q758*H758</f>
        <v>0.28726649999999998</v>
      </c>
      <c r="S758" s="227">
        <v>0</v>
      </c>
      <c r="T758" s="228">
        <f>S758*H758</f>
        <v>0</v>
      </c>
      <c r="U758" s="42"/>
      <c r="V758" s="42"/>
      <c r="W758" s="42"/>
      <c r="X758" s="42"/>
      <c r="Y758" s="42"/>
      <c r="Z758" s="42"/>
      <c r="AA758" s="42"/>
      <c r="AB758" s="42"/>
      <c r="AC758" s="42"/>
      <c r="AD758" s="42"/>
      <c r="AE758" s="42"/>
      <c r="AR758" s="229" t="s">
        <v>257</v>
      </c>
      <c r="AT758" s="229" t="s">
        <v>226</v>
      </c>
      <c r="AU758" s="229" t="s">
        <v>84</v>
      </c>
      <c r="AY758" s="21" t="s">
        <v>223</v>
      </c>
      <c r="BE758" s="230">
        <f>IF(N758="základní",J758,0)</f>
        <v>0</v>
      </c>
      <c r="BF758" s="230">
        <f>IF(N758="snížená",J758,0)</f>
        <v>0</v>
      </c>
      <c r="BG758" s="230">
        <f>IF(N758="zákl. přenesená",J758,0)</f>
        <v>0</v>
      </c>
      <c r="BH758" s="230">
        <f>IF(N758="sníž. přenesená",J758,0)</f>
        <v>0</v>
      </c>
      <c r="BI758" s="230">
        <f>IF(N758="nulová",J758,0)</f>
        <v>0</v>
      </c>
      <c r="BJ758" s="21" t="s">
        <v>82</v>
      </c>
      <c r="BK758" s="230">
        <f>ROUND(I758*H758,2)</f>
        <v>0</v>
      </c>
      <c r="BL758" s="21" t="s">
        <v>257</v>
      </c>
      <c r="BM758" s="229" t="s">
        <v>1088</v>
      </c>
    </row>
    <row r="759" s="2" customFormat="1">
      <c r="A759" s="42"/>
      <c r="B759" s="43"/>
      <c r="C759" s="44"/>
      <c r="D759" s="231" t="s">
        <v>233</v>
      </c>
      <c r="E759" s="44"/>
      <c r="F759" s="232" t="s">
        <v>1089</v>
      </c>
      <c r="G759" s="44"/>
      <c r="H759" s="44"/>
      <c r="I759" s="233"/>
      <c r="J759" s="44"/>
      <c r="K759" s="44"/>
      <c r="L759" s="48"/>
      <c r="M759" s="234"/>
      <c r="N759" s="235"/>
      <c r="O759" s="88"/>
      <c r="P759" s="88"/>
      <c r="Q759" s="88"/>
      <c r="R759" s="88"/>
      <c r="S759" s="88"/>
      <c r="T759" s="89"/>
      <c r="U759" s="42"/>
      <c r="V759" s="42"/>
      <c r="W759" s="42"/>
      <c r="X759" s="42"/>
      <c r="Y759" s="42"/>
      <c r="Z759" s="42"/>
      <c r="AA759" s="42"/>
      <c r="AB759" s="42"/>
      <c r="AC759" s="42"/>
      <c r="AD759" s="42"/>
      <c r="AE759" s="42"/>
      <c r="AT759" s="21" t="s">
        <v>233</v>
      </c>
      <c r="AU759" s="21" t="s">
        <v>84</v>
      </c>
    </row>
    <row r="760" s="14" customFormat="1">
      <c r="A760" s="14"/>
      <c r="B760" s="247"/>
      <c r="C760" s="248"/>
      <c r="D760" s="238" t="s">
        <v>235</v>
      </c>
      <c r="E760" s="249" t="s">
        <v>28</v>
      </c>
      <c r="F760" s="250" t="s">
        <v>141</v>
      </c>
      <c r="G760" s="248"/>
      <c r="H760" s="251">
        <v>21.228999999999999</v>
      </c>
      <c r="I760" s="252"/>
      <c r="J760" s="248"/>
      <c r="K760" s="248"/>
      <c r="L760" s="253"/>
      <c r="M760" s="254"/>
      <c r="N760" s="255"/>
      <c r="O760" s="255"/>
      <c r="P760" s="255"/>
      <c r="Q760" s="255"/>
      <c r="R760" s="255"/>
      <c r="S760" s="255"/>
      <c r="T760" s="256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57" t="s">
        <v>235</v>
      </c>
      <c r="AU760" s="257" t="s">
        <v>84</v>
      </c>
      <c r="AV760" s="14" t="s">
        <v>84</v>
      </c>
      <c r="AW760" s="14" t="s">
        <v>35</v>
      </c>
      <c r="AX760" s="14" t="s">
        <v>74</v>
      </c>
      <c r="AY760" s="257" t="s">
        <v>223</v>
      </c>
    </row>
    <row r="761" s="14" customFormat="1">
      <c r="A761" s="14"/>
      <c r="B761" s="247"/>
      <c r="C761" s="248"/>
      <c r="D761" s="238" t="s">
        <v>235</v>
      </c>
      <c r="E761" s="249" t="s">
        <v>28</v>
      </c>
      <c r="F761" s="250" t="s">
        <v>144</v>
      </c>
      <c r="G761" s="248"/>
      <c r="H761" s="251">
        <v>42.607999999999997</v>
      </c>
      <c r="I761" s="252"/>
      <c r="J761" s="248"/>
      <c r="K761" s="248"/>
      <c r="L761" s="253"/>
      <c r="M761" s="254"/>
      <c r="N761" s="255"/>
      <c r="O761" s="255"/>
      <c r="P761" s="255"/>
      <c r="Q761" s="255"/>
      <c r="R761" s="255"/>
      <c r="S761" s="255"/>
      <c r="T761" s="256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57" t="s">
        <v>235</v>
      </c>
      <c r="AU761" s="257" t="s">
        <v>84</v>
      </c>
      <c r="AV761" s="14" t="s">
        <v>84</v>
      </c>
      <c r="AW761" s="14" t="s">
        <v>35</v>
      </c>
      <c r="AX761" s="14" t="s">
        <v>74</v>
      </c>
      <c r="AY761" s="257" t="s">
        <v>223</v>
      </c>
    </row>
    <row r="762" s="15" customFormat="1">
      <c r="A762" s="15"/>
      <c r="B762" s="258"/>
      <c r="C762" s="259"/>
      <c r="D762" s="238" t="s">
        <v>235</v>
      </c>
      <c r="E762" s="260" t="s">
        <v>28</v>
      </c>
      <c r="F762" s="261" t="s">
        <v>248</v>
      </c>
      <c r="G762" s="259"/>
      <c r="H762" s="262">
        <v>63.837000000000003</v>
      </c>
      <c r="I762" s="263"/>
      <c r="J762" s="259"/>
      <c r="K762" s="259"/>
      <c r="L762" s="264"/>
      <c r="M762" s="265"/>
      <c r="N762" s="266"/>
      <c r="O762" s="266"/>
      <c r="P762" s="266"/>
      <c r="Q762" s="266"/>
      <c r="R762" s="266"/>
      <c r="S762" s="266"/>
      <c r="T762" s="267"/>
      <c r="U762" s="15"/>
      <c r="V762" s="15"/>
      <c r="W762" s="15"/>
      <c r="X762" s="15"/>
      <c r="Y762" s="15"/>
      <c r="Z762" s="15"/>
      <c r="AA762" s="15"/>
      <c r="AB762" s="15"/>
      <c r="AC762" s="15"/>
      <c r="AD762" s="15"/>
      <c r="AE762" s="15"/>
      <c r="AT762" s="268" t="s">
        <v>235</v>
      </c>
      <c r="AU762" s="268" t="s">
        <v>84</v>
      </c>
      <c r="AV762" s="15" t="s">
        <v>231</v>
      </c>
      <c r="AW762" s="15" t="s">
        <v>35</v>
      </c>
      <c r="AX762" s="15" t="s">
        <v>82</v>
      </c>
      <c r="AY762" s="268" t="s">
        <v>223</v>
      </c>
    </row>
    <row r="763" s="2" customFormat="1" ht="24.15" customHeight="1">
      <c r="A763" s="42"/>
      <c r="B763" s="43"/>
      <c r="C763" s="218" t="s">
        <v>1090</v>
      </c>
      <c r="D763" s="218" t="s">
        <v>226</v>
      </c>
      <c r="E763" s="219" t="s">
        <v>1091</v>
      </c>
      <c r="F763" s="220" t="s">
        <v>1092</v>
      </c>
      <c r="G763" s="221" t="s">
        <v>229</v>
      </c>
      <c r="H763" s="222">
        <v>127.67400000000001</v>
      </c>
      <c r="I763" s="223"/>
      <c r="J763" s="224">
        <f>ROUND(I763*H763,2)</f>
        <v>0</v>
      </c>
      <c r="K763" s="220" t="s">
        <v>230</v>
      </c>
      <c r="L763" s="48"/>
      <c r="M763" s="225" t="s">
        <v>28</v>
      </c>
      <c r="N763" s="226" t="s">
        <v>45</v>
      </c>
      <c r="O763" s="88"/>
      <c r="P763" s="227">
        <f>O763*H763</f>
        <v>0</v>
      </c>
      <c r="Q763" s="227">
        <v>0.0014499999999999999</v>
      </c>
      <c r="R763" s="227">
        <f>Q763*H763</f>
        <v>0.1851273</v>
      </c>
      <c r="S763" s="227">
        <v>0</v>
      </c>
      <c r="T763" s="228">
        <f>S763*H763</f>
        <v>0</v>
      </c>
      <c r="U763" s="42"/>
      <c r="V763" s="42"/>
      <c r="W763" s="42"/>
      <c r="X763" s="42"/>
      <c r="Y763" s="42"/>
      <c r="Z763" s="42"/>
      <c r="AA763" s="42"/>
      <c r="AB763" s="42"/>
      <c r="AC763" s="42"/>
      <c r="AD763" s="42"/>
      <c r="AE763" s="42"/>
      <c r="AR763" s="229" t="s">
        <v>257</v>
      </c>
      <c r="AT763" s="229" t="s">
        <v>226</v>
      </c>
      <c r="AU763" s="229" t="s">
        <v>84</v>
      </c>
      <c r="AY763" s="21" t="s">
        <v>223</v>
      </c>
      <c r="BE763" s="230">
        <f>IF(N763="základní",J763,0)</f>
        <v>0</v>
      </c>
      <c r="BF763" s="230">
        <f>IF(N763="snížená",J763,0)</f>
        <v>0</v>
      </c>
      <c r="BG763" s="230">
        <f>IF(N763="zákl. přenesená",J763,0)</f>
        <v>0</v>
      </c>
      <c r="BH763" s="230">
        <f>IF(N763="sníž. přenesená",J763,0)</f>
        <v>0</v>
      </c>
      <c r="BI763" s="230">
        <f>IF(N763="nulová",J763,0)</f>
        <v>0</v>
      </c>
      <c r="BJ763" s="21" t="s">
        <v>82</v>
      </c>
      <c r="BK763" s="230">
        <f>ROUND(I763*H763,2)</f>
        <v>0</v>
      </c>
      <c r="BL763" s="21" t="s">
        <v>257</v>
      </c>
      <c r="BM763" s="229" t="s">
        <v>1093</v>
      </c>
    </row>
    <row r="764" s="2" customFormat="1">
      <c r="A764" s="42"/>
      <c r="B764" s="43"/>
      <c r="C764" s="44"/>
      <c r="D764" s="231" t="s">
        <v>233</v>
      </c>
      <c r="E764" s="44"/>
      <c r="F764" s="232" t="s">
        <v>1094</v>
      </c>
      <c r="G764" s="44"/>
      <c r="H764" s="44"/>
      <c r="I764" s="233"/>
      <c r="J764" s="44"/>
      <c r="K764" s="44"/>
      <c r="L764" s="48"/>
      <c r="M764" s="234"/>
      <c r="N764" s="235"/>
      <c r="O764" s="88"/>
      <c r="P764" s="88"/>
      <c r="Q764" s="88"/>
      <c r="R764" s="88"/>
      <c r="S764" s="88"/>
      <c r="T764" s="89"/>
      <c r="U764" s="42"/>
      <c r="V764" s="42"/>
      <c r="W764" s="42"/>
      <c r="X764" s="42"/>
      <c r="Y764" s="42"/>
      <c r="Z764" s="42"/>
      <c r="AA764" s="42"/>
      <c r="AB764" s="42"/>
      <c r="AC764" s="42"/>
      <c r="AD764" s="42"/>
      <c r="AE764" s="42"/>
      <c r="AT764" s="21" t="s">
        <v>233</v>
      </c>
      <c r="AU764" s="21" t="s">
        <v>84</v>
      </c>
    </row>
    <row r="765" s="14" customFormat="1">
      <c r="A765" s="14"/>
      <c r="B765" s="247"/>
      <c r="C765" s="248"/>
      <c r="D765" s="238" t="s">
        <v>235</v>
      </c>
      <c r="E765" s="249" t="s">
        <v>28</v>
      </c>
      <c r="F765" s="250" t="s">
        <v>1095</v>
      </c>
      <c r="G765" s="248"/>
      <c r="H765" s="251">
        <v>42.457999999999998</v>
      </c>
      <c r="I765" s="252"/>
      <c r="J765" s="248"/>
      <c r="K765" s="248"/>
      <c r="L765" s="253"/>
      <c r="M765" s="254"/>
      <c r="N765" s="255"/>
      <c r="O765" s="255"/>
      <c r="P765" s="255"/>
      <c r="Q765" s="255"/>
      <c r="R765" s="255"/>
      <c r="S765" s="255"/>
      <c r="T765" s="256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57" t="s">
        <v>235</v>
      </c>
      <c r="AU765" s="257" t="s">
        <v>84</v>
      </c>
      <c r="AV765" s="14" t="s">
        <v>84</v>
      </c>
      <c r="AW765" s="14" t="s">
        <v>35</v>
      </c>
      <c r="AX765" s="14" t="s">
        <v>74</v>
      </c>
      <c r="AY765" s="257" t="s">
        <v>223</v>
      </c>
    </row>
    <row r="766" s="14" customFormat="1">
      <c r="A766" s="14"/>
      <c r="B766" s="247"/>
      <c r="C766" s="248"/>
      <c r="D766" s="238" t="s">
        <v>235</v>
      </c>
      <c r="E766" s="249" t="s">
        <v>28</v>
      </c>
      <c r="F766" s="250" t="s">
        <v>1096</v>
      </c>
      <c r="G766" s="248"/>
      <c r="H766" s="251">
        <v>85.215999999999994</v>
      </c>
      <c r="I766" s="252"/>
      <c r="J766" s="248"/>
      <c r="K766" s="248"/>
      <c r="L766" s="253"/>
      <c r="M766" s="254"/>
      <c r="N766" s="255"/>
      <c r="O766" s="255"/>
      <c r="P766" s="255"/>
      <c r="Q766" s="255"/>
      <c r="R766" s="255"/>
      <c r="S766" s="255"/>
      <c r="T766" s="256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57" t="s">
        <v>235</v>
      </c>
      <c r="AU766" s="257" t="s">
        <v>84</v>
      </c>
      <c r="AV766" s="14" t="s">
        <v>84</v>
      </c>
      <c r="AW766" s="14" t="s">
        <v>35</v>
      </c>
      <c r="AX766" s="14" t="s">
        <v>74</v>
      </c>
      <c r="AY766" s="257" t="s">
        <v>223</v>
      </c>
    </row>
    <row r="767" s="15" customFormat="1">
      <c r="A767" s="15"/>
      <c r="B767" s="258"/>
      <c r="C767" s="259"/>
      <c r="D767" s="238" t="s">
        <v>235</v>
      </c>
      <c r="E767" s="260" t="s">
        <v>28</v>
      </c>
      <c r="F767" s="261" t="s">
        <v>248</v>
      </c>
      <c r="G767" s="259"/>
      <c r="H767" s="262">
        <v>127.67400000000001</v>
      </c>
      <c r="I767" s="263"/>
      <c r="J767" s="259"/>
      <c r="K767" s="259"/>
      <c r="L767" s="264"/>
      <c r="M767" s="265"/>
      <c r="N767" s="266"/>
      <c r="O767" s="266"/>
      <c r="P767" s="266"/>
      <c r="Q767" s="266"/>
      <c r="R767" s="266"/>
      <c r="S767" s="266"/>
      <c r="T767" s="267"/>
      <c r="U767" s="15"/>
      <c r="V767" s="15"/>
      <c r="W767" s="15"/>
      <c r="X767" s="15"/>
      <c r="Y767" s="15"/>
      <c r="Z767" s="15"/>
      <c r="AA767" s="15"/>
      <c r="AB767" s="15"/>
      <c r="AC767" s="15"/>
      <c r="AD767" s="15"/>
      <c r="AE767" s="15"/>
      <c r="AT767" s="268" t="s">
        <v>235</v>
      </c>
      <c r="AU767" s="268" t="s">
        <v>84</v>
      </c>
      <c r="AV767" s="15" t="s">
        <v>231</v>
      </c>
      <c r="AW767" s="15" t="s">
        <v>35</v>
      </c>
      <c r="AX767" s="15" t="s">
        <v>82</v>
      </c>
      <c r="AY767" s="268" t="s">
        <v>223</v>
      </c>
    </row>
    <row r="768" s="2" customFormat="1" ht="21.75" customHeight="1">
      <c r="A768" s="42"/>
      <c r="B768" s="43"/>
      <c r="C768" s="218" t="s">
        <v>1097</v>
      </c>
      <c r="D768" s="218" t="s">
        <v>226</v>
      </c>
      <c r="E768" s="219" t="s">
        <v>1098</v>
      </c>
      <c r="F768" s="220" t="s">
        <v>1099</v>
      </c>
      <c r="G768" s="221" t="s">
        <v>229</v>
      </c>
      <c r="H768" s="222">
        <v>356.39699999999999</v>
      </c>
      <c r="I768" s="223"/>
      <c r="J768" s="224">
        <f>ROUND(I768*H768,2)</f>
        <v>0</v>
      </c>
      <c r="K768" s="220" t="s">
        <v>230</v>
      </c>
      <c r="L768" s="48"/>
      <c r="M768" s="225" t="s">
        <v>28</v>
      </c>
      <c r="N768" s="226" t="s">
        <v>45</v>
      </c>
      <c r="O768" s="88"/>
      <c r="P768" s="227">
        <f>O768*H768</f>
        <v>0</v>
      </c>
      <c r="Q768" s="227">
        <v>0.0053499999999999997</v>
      </c>
      <c r="R768" s="227">
        <f>Q768*H768</f>
        <v>1.90672395</v>
      </c>
      <c r="S768" s="227">
        <v>0</v>
      </c>
      <c r="T768" s="228">
        <f>S768*H768</f>
        <v>0</v>
      </c>
      <c r="U768" s="42"/>
      <c r="V768" s="42"/>
      <c r="W768" s="42"/>
      <c r="X768" s="42"/>
      <c r="Y768" s="42"/>
      <c r="Z768" s="42"/>
      <c r="AA768" s="42"/>
      <c r="AB768" s="42"/>
      <c r="AC768" s="42"/>
      <c r="AD768" s="42"/>
      <c r="AE768" s="42"/>
      <c r="AR768" s="229" t="s">
        <v>257</v>
      </c>
      <c r="AT768" s="229" t="s">
        <v>226</v>
      </c>
      <c r="AU768" s="229" t="s">
        <v>84</v>
      </c>
      <c r="AY768" s="21" t="s">
        <v>223</v>
      </c>
      <c r="BE768" s="230">
        <f>IF(N768="základní",J768,0)</f>
        <v>0</v>
      </c>
      <c r="BF768" s="230">
        <f>IF(N768="snížená",J768,0)</f>
        <v>0</v>
      </c>
      <c r="BG768" s="230">
        <f>IF(N768="zákl. přenesená",J768,0)</f>
        <v>0</v>
      </c>
      <c r="BH768" s="230">
        <f>IF(N768="sníž. přenesená",J768,0)</f>
        <v>0</v>
      </c>
      <c r="BI768" s="230">
        <f>IF(N768="nulová",J768,0)</f>
        <v>0</v>
      </c>
      <c r="BJ768" s="21" t="s">
        <v>82</v>
      </c>
      <c r="BK768" s="230">
        <f>ROUND(I768*H768,2)</f>
        <v>0</v>
      </c>
      <c r="BL768" s="21" t="s">
        <v>257</v>
      </c>
      <c r="BM768" s="229" t="s">
        <v>1100</v>
      </c>
    </row>
    <row r="769" s="2" customFormat="1">
      <c r="A769" s="42"/>
      <c r="B769" s="43"/>
      <c r="C769" s="44"/>
      <c r="D769" s="231" t="s">
        <v>233</v>
      </c>
      <c r="E769" s="44"/>
      <c r="F769" s="232" t="s">
        <v>1101</v>
      </c>
      <c r="G769" s="44"/>
      <c r="H769" s="44"/>
      <c r="I769" s="233"/>
      <c r="J769" s="44"/>
      <c r="K769" s="44"/>
      <c r="L769" s="48"/>
      <c r="M769" s="234"/>
      <c r="N769" s="235"/>
      <c r="O769" s="88"/>
      <c r="P769" s="88"/>
      <c r="Q769" s="88"/>
      <c r="R769" s="88"/>
      <c r="S769" s="88"/>
      <c r="T769" s="89"/>
      <c r="U769" s="42"/>
      <c r="V769" s="42"/>
      <c r="W769" s="42"/>
      <c r="X769" s="42"/>
      <c r="Y769" s="42"/>
      <c r="Z769" s="42"/>
      <c r="AA769" s="42"/>
      <c r="AB769" s="42"/>
      <c r="AC769" s="42"/>
      <c r="AD769" s="42"/>
      <c r="AE769" s="42"/>
      <c r="AT769" s="21" t="s">
        <v>233</v>
      </c>
      <c r="AU769" s="21" t="s">
        <v>84</v>
      </c>
    </row>
    <row r="770" s="13" customFormat="1">
      <c r="A770" s="13"/>
      <c r="B770" s="236"/>
      <c r="C770" s="237"/>
      <c r="D770" s="238" t="s">
        <v>235</v>
      </c>
      <c r="E770" s="239" t="s">
        <v>28</v>
      </c>
      <c r="F770" s="240" t="s">
        <v>242</v>
      </c>
      <c r="G770" s="237"/>
      <c r="H770" s="239" t="s">
        <v>28</v>
      </c>
      <c r="I770" s="241"/>
      <c r="J770" s="237"/>
      <c r="K770" s="237"/>
      <c r="L770" s="242"/>
      <c r="M770" s="243"/>
      <c r="N770" s="244"/>
      <c r="O770" s="244"/>
      <c r="P770" s="244"/>
      <c r="Q770" s="244"/>
      <c r="R770" s="244"/>
      <c r="S770" s="244"/>
      <c r="T770" s="245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46" t="s">
        <v>235</v>
      </c>
      <c r="AU770" s="246" t="s">
        <v>84</v>
      </c>
      <c r="AV770" s="13" t="s">
        <v>82</v>
      </c>
      <c r="AW770" s="13" t="s">
        <v>35</v>
      </c>
      <c r="AX770" s="13" t="s">
        <v>74</v>
      </c>
      <c r="AY770" s="246" t="s">
        <v>223</v>
      </c>
    </row>
    <row r="771" s="14" customFormat="1">
      <c r="A771" s="14"/>
      <c r="B771" s="247"/>
      <c r="C771" s="248"/>
      <c r="D771" s="238" t="s">
        <v>235</v>
      </c>
      <c r="E771" s="249" t="s">
        <v>28</v>
      </c>
      <c r="F771" s="250" t="s">
        <v>1102</v>
      </c>
      <c r="G771" s="248"/>
      <c r="H771" s="251">
        <v>8.5500000000000007</v>
      </c>
      <c r="I771" s="252"/>
      <c r="J771" s="248"/>
      <c r="K771" s="248"/>
      <c r="L771" s="253"/>
      <c r="M771" s="254"/>
      <c r="N771" s="255"/>
      <c r="O771" s="255"/>
      <c r="P771" s="255"/>
      <c r="Q771" s="255"/>
      <c r="R771" s="255"/>
      <c r="S771" s="255"/>
      <c r="T771" s="256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57" t="s">
        <v>235</v>
      </c>
      <c r="AU771" s="257" t="s">
        <v>84</v>
      </c>
      <c r="AV771" s="14" t="s">
        <v>84</v>
      </c>
      <c r="AW771" s="14" t="s">
        <v>35</v>
      </c>
      <c r="AX771" s="14" t="s">
        <v>74</v>
      </c>
      <c r="AY771" s="257" t="s">
        <v>223</v>
      </c>
    </row>
    <row r="772" s="14" customFormat="1">
      <c r="A772" s="14"/>
      <c r="B772" s="247"/>
      <c r="C772" s="248"/>
      <c r="D772" s="238" t="s">
        <v>235</v>
      </c>
      <c r="E772" s="249" t="s">
        <v>28</v>
      </c>
      <c r="F772" s="250" t="s">
        <v>1103</v>
      </c>
      <c r="G772" s="248"/>
      <c r="H772" s="251">
        <v>2.79</v>
      </c>
      <c r="I772" s="252"/>
      <c r="J772" s="248"/>
      <c r="K772" s="248"/>
      <c r="L772" s="253"/>
      <c r="M772" s="254"/>
      <c r="N772" s="255"/>
      <c r="O772" s="255"/>
      <c r="P772" s="255"/>
      <c r="Q772" s="255"/>
      <c r="R772" s="255"/>
      <c r="S772" s="255"/>
      <c r="T772" s="256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57" t="s">
        <v>235</v>
      </c>
      <c r="AU772" s="257" t="s">
        <v>84</v>
      </c>
      <c r="AV772" s="14" t="s">
        <v>84</v>
      </c>
      <c r="AW772" s="14" t="s">
        <v>35</v>
      </c>
      <c r="AX772" s="14" t="s">
        <v>74</v>
      </c>
      <c r="AY772" s="257" t="s">
        <v>223</v>
      </c>
    </row>
    <row r="773" s="14" customFormat="1">
      <c r="A773" s="14"/>
      <c r="B773" s="247"/>
      <c r="C773" s="248"/>
      <c r="D773" s="238" t="s">
        <v>235</v>
      </c>
      <c r="E773" s="249" t="s">
        <v>28</v>
      </c>
      <c r="F773" s="250" t="s">
        <v>1104</v>
      </c>
      <c r="G773" s="248"/>
      <c r="H773" s="251">
        <v>4.7199999999999998</v>
      </c>
      <c r="I773" s="252"/>
      <c r="J773" s="248"/>
      <c r="K773" s="248"/>
      <c r="L773" s="253"/>
      <c r="M773" s="254"/>
      <c r="N773" s="255"/>
      <c r="O773" s="255"/>
      <c r="P773" s="255"/>
      <c r="Q773" s="255"/>
      <c r="R773" s="255"/>
      <c r="S773" s="255"/>
      <c r="T773" s="256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57" t="s">
        <v>235</v>
      </c>
      <c r="AU773" s="257" t="s">
        <v>84</v>
      </c>
      <c r="AV773" s="14" t="s">
        <v>84</v>
      </c>
      <c r="AW773" s="14" t="s">
        <v>35</v>
      </c>
      <c r="AX773" s="14" t="s">
        <v>74</v>
      </c>
      <c r="AY773" s="257" t="s">
        <v>223</v>
      </c>
    </row>
    <row r="774" s="14" customFormat="1">
      <c r="A774" s="14"/>
      <c r="B774" s="247"/>
      <c r="C774" s="248"/>
      <c r="D774" s="238" t="s">
        <v>235</v>
      </c>
      <c r="E774" s="249" t="s">
        <v>28</v>
      </c>
      <c r="F774" s="250" t="s">
        <v>1105</v>
      </c>
      <c r="G774" s="248"/>
      <c r="H774" s="251">
        <v>3.2309999999999999</v>
      </c>
      <c r="I774" s="252"/>
      <c r="J774" s="248"/>
      <c r="K774" s="248"/>
      <c r="L774" s="253"/>
      <c r="M774" s="254"/>
      <c r="N774" s="255"/>
      <c r="O774" s="255"/>
      <c r="P774" s="255"/>
      <c r="Q774" s="255"/>
      <c r="R774" s="255"/>
      <c r="S774" s="255"/>
      <c r="T774" s="256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7" t="s">
        <v>235</v>
      </c>
      <c r="AU774" s="257" t="s">
        <v>84</v>
      </c>
      <c r="AV774" s="14" t="s">
        <v>84</v>
      </c>
      <c r="AW774" s="14" t="s">
        <v>35</v>
      </c>
      <c r="AX774" s="14" t="s">
        <v>74</v>
      </c>
      <c r="AY774" s="257" t="s">
        <v>223</v>
      </c>
    </row>
    <row r="775" s="14" customFormat="1">
      <c r="A775" s="14"/>
      <c r="B775" s="247"/>
      <c r="C775" s="248"/>
      <c r="D775" s="238" t="s">
        <v>235</v>
      </c>
      <c r="E775" s="249" t="s">
        <v>28</v>
      </c>
      <c r="F775" s="250" t="s">
        <v>1106</v>
      </c>
      <c r="G775" s="248"/>
      <c r="H775" s="251">
        <v>1.9379999999999999</v>
      </c>
      <c r="I775" s="252"/>
      <c r="J775" s="248"/>
      <c r="K775" s="248"/>
      <c r="L775" s="253"/>
      <c r="M775" s="254"/>
      <c r="N775" s="255"/>
      <c r="O775" s="255"/>
      <c r="P775" s="255"/>
      <c r="Q775" s="255"/>
      <c r="R775" s="255"/>
      <c r="S775" s="255"/>
      <c r="T775" s="256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57" t="s">
        <v>235</v>
      </c>
      <c r="AU775" s="257" t="s">
        <v>84</v>
      </c>
      <c r="AV775" s="14" t="s">
        <v>84</v>
      </c>
      <c r="AW775" s="14" t="s">
        <v>35</v>
      </c>
      <c r="AX775" s="14" t="s">
        <v>74</v>
      </c>
      <c r="AY775" s="257" t="s">
        <v>223</v>
      </c>
    </row>
    <row r="776" s="16" customFormat="1">
      <c r="A776" s="16"/>
      <c r="B776" s="279"/>
      <c r="C776" s="280"/>
      <c r="D776" s="238" t="s">
        <v>235</v>
      </c>
      <c r="E776" s="281" t="s">
        <v>141</v>
      </c>
      <c r="F776" s="282" t="s">
        <v>564</v>
      </c>
      <c r="G776" s="280"/>
      <c r="H776" s="283">
        <v>21.228999999999999</v>
      </c>
      <c r="I776" s="284"/>
      <c r="J776" s="280"/>
      <c r="K776" s="280"/>
      <c r="L776" s="285"/>
      <c r="M776" s="286"/>
      <c r="N776" s="287"/>
      <c r="O776" s="287"/>
      <c r="P776" s="287"/>
      <c r="Q776" s="287"/>
      <c r="R776" s="287"/>
      <c r="S776" s="287"/>
      <c r="T776" s="288"/>
      <c r="U776" s="16"/>
      <c r="V776" s="16"/>
      <c r="W776" s="16"/>
      <c r="X776" s="16"/>
      <c r="Y776" s="16"/>
      <c r="Z776" s="16"/>
      <c r="AA776" s="16"/>
      <c r="AB776" s="16"/>
      <c r="AC776" s="16"/>
      <c r="AD776" s="16"/>
      <c r="AE776" s="16"/>
      <c r="AT776" s="289" t="s">
        <v>235</v>
      </c>
      <c r="AU776" s="289" t="s">
        <v>84</v>
      </c>
      <c r="AV776" s="16" t="s">
        <v>224</v>
      </c>
      <c r="AW776" s="16" t="s">
        <v>35</v>
      </c>
      <c r="AX776" s="16" t="s">
        <v>74</v>
      </c>
      <c r="AY776" s="289" t="s">
        <v>223</v>
      </c>
    </row>
    <row r="777" s="13" customFormat="1">
      <c r="A777" s="13"/>
      <c r="B777" s="236"/>
      <c r="C777" s="237"/>
      <c r="D777" s="238" t="s">
        <v>235</v>
      </c>
      <c r="E777" s="239" t="s">
        <v>28</v>
      </c>
      <c r="F777" s="240" t="s">
        <v>244</v>
      </c>
      <c r="G777" s="237"/>
      <c r="H777" s="239" t="s">
        <v>28</v>
      </c>
      <c r="I777" s="241"/>
      <c r="J777" s="237"/>
      <c r="K777" s="237"/>
      <c r="L777" s="242"/>
      <c r="M777" s="243"/>
      <c r="N777" s="244"/>
      <c r="O777" s="244"/>
      <c r="P777" s="244"/>
      <c r="Q777" s="244"/>
      <c r="R777" s="244"/>
      <c r="S777" s="244"/>
      <c r="T777" s="245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46" t="s">
        <v>235</v>
      </c>
      <c r="AU777" s="246" t="s">
        <v>84</v>
      </c>
      <c r="AV777" s="13" t="s">
        <v>82</v>
      </c>
      <c r="AW777" s="13" t="s">
        <v>35</v>
      </c>
      <c r="AX777" s="13" t="s">
        <v>74</v>
      </c>
      <c r="AY777" s="246" t="s">
        <v>223</v>
      </c>
    </row>
    <row r="778" s="14" customFormat="1">
      <c r="A778" s="14"/>
      <c r="B778" s="247"/>
      <c r="C778" s="248"/>
      <c r="D778" s="238" t="s">
        <v>235</v>
      </c>
      <c r="E778" s="249" t="s">
        <v>28</v>
      </c>
      <c r="F778" s="250" t="s">
        <v>1107</v>
      </c>
      <c r="G778" s="248"/>
      <c r="H778" s="251">
        <v>5.681</v>
      </c>
      <c r="I778" s="252"/>
      <c r="J778" s="248"/>
      <c r="K778" s="248"/>
      <c r="L778" s="253"/>
      <c r="M778" s="254"/>
      <c r="N778" s="255"/>
      <c r="O778" s="255"/>
      <c r="P778" s="255"/>
      <c r="Q778" s="255"/>
      <c r="R778" s="255"/>
      <c r="S778" s="255"/>
      <c r="T778" s="256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57" t="s">
        <v>235</v>
      </c>
      <c r="AU778" s="257" t="s">
        <v>84</v>
      </c>
      <c r="AV778" s="14" t="s">
        <v>84</v>
      </c>
      <c r="AW778" s="14" t="s">
        <v>35</v>
      </c>
      <c r="AX778" s="14" t="s">
        <v>74</v>
      </c>
      <c r="AY778" s="257" t="s">
        <v>223</v>
      </c>
    </row>
    <row r="779" s="16" customFormat="1">
      <c r="A779" s="16"/>
      <c r="B779" s="279"/>
      <c r="C779" s="280"/>
      <c r="D779" s="238" t="s">
        <v>235</v>
      </c>
      <c r="E779" s="281" t="s">
        <v>1108</v>
      </c>
      <c r="F779" s="282" t="s">
        <v>564</v>
      </c>
      <c r="G779" s="280"/>
      <c r="H779" s="283">
        <v>5.681</v>
      </c>
      <c r="I779" s="284"/>
      <c r="J779" s="280"/>
      <c r="K779" s="280"/>
      <c r="L779" s="285"/>
      <c r="M779" s="286"/>
      <c r="N779" s="287"/>
      <c r="O779" s="287"/>
      <c r="P779" s="287"/>
      <c r="Q779" s="287"/>
      <c r="R779" s="287"/>
      <c r="S779" s="287"/>
      <c r="T779" s="288"/>
      <c r="U779" s="16"/>
      <c r="V779" s="16"/>
      <c r="W779" s="16"/>
      <c r="X779" s="16"/>
      <c r="Y779" s="16"/>
      <c r="Z779" s="16"/>
      <c r="AA779" s="16"/>
      <c r="AB779" s="16"/>
      <c r="AC779" s="16"/>
      <c r="AD779" s="16"/>
      <c r="AE779" s="16"/>
      <c r="AT779" s="289" t="s">
        <v>235</v>
      </c>
      <c r="AU779" s="289" t="s">
        <v>84</v>
      </c>
      <c r="AV779" s="16" t="s">
        <v>224</v>
      </c>
      <c r="AW779" s="16" t="s">
        <v>35</v>
      </c>
      <c r="AX779" s="16" t="s">
        <v>74</v>
      </c>
      <c r="AY779" s="289" t="s">
        <v>223</v>
      </c>
    </row>
    <row r="780" s="14" customFormat="1">
      <c r="A780" s="14"/>
      <c r="B780" s="247"/>
      <c r="C780" s="248"/>
      <c r="D780" s="238" t="s">
        <v>235</v>
      </c>
      <c r="E780" s="249" t="s">
        <v>28</v>
      </c>
      <c r="F780" s="250" t="s">
        <v>1109</v>
      </c>
      <c r="G780" s="248"/>
      <c r="H780" s="251">
        <v>100.41800000000001</v>
      </c>
      <c r="I780" s="252"/>
      <c r="J780" s="248"/>
      <c r="K780" s="248"/>
      <c r="L780" s="253"/>
      <c r="M780" s="254"/>
      <c r="N780" s="255"/>
      <c r="O780" s="255"/>
      <c r="P780" s="255"/>
      <c r="Q780" s="255"/>
      <c r="R780" s="255"/>
      <c r="S780" s="255"/>
      <c r="T780" s="256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57" t="s">
        <v>235</v>
      </c>
      <c r="AU780" s="257" t="s">
        <v>84</v>
      </c>
      <c r="AV780" s="14" t="s">
        <v>84</v>
      </c>
      <c r="AW780" s="14" t="s">
        <v>35</v>
      </c>
      <c r="AX780" s="14" t="s">
        <v>74</v>
      </c>
      <c r="AY780" s="257" t="s">
        <v>223</v>
      </c>
    </row>
    <row r="781" s="14" customFormat="1">
      <c r="A781" s="14"/>
      <c r="B781" s="247"/>
      <c r="C781" s="248"/>
      <c r="D781" s="238" t="s">
        <v>235</v>
      </c>
      <c r="E781" s="249" t="s">
        <v>28</v>
      </c>
      <c r="F781" s="250" t="s">
        <v>1110</v>
      </c>
      <c r="G781" s="248"/>
      <c r="H781" s="251">
        <v>186.46100000000001</v>
      </c>
      <c r="I781" s="252"/>
      <c r="J781" s="248"/>
      <c r="K781" s="248"/>
      <c r="L781" s="253"/>
      <c r="M781" s="254"/>
      <c r="N781" s="255"/>
      <c r="O781" s="255"/>
      <c r="P781" s="255"/>
      <c r="Q781" s="255"/>
      <c r="R781" s="255"/>
      <c r="S781" s="255"/>
      <c r="T781" s="256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57" t="s">
        <v>235</v>
      </c>
      <c r="AU781" s="257" t="s">
        <v>84</v>
      </c>
      <c r="AV781" s="14" t="s">
        <v>84</v>
      </c>
      <c r="AW781" s="14" t="s">
        <v>35</v>
      </c>
      <c r="AX781" s="14" t="s">
        <v>74</v>
      </c>
      <c r="AY781" s="257" t="s">
        <v>223</v>
      </c>
    </row>
    <row r="782" s="16" customFormat="1">
      <c r="A782" s="16"/>
      <c r="B782" s="279"/>
      <c r="C782" s="280"/>
      <c r="D782" s="238" t="s">
        <v>235</v>
      </c>
      <c r="E782" s="281" t="s">
        <v>149</v>
      </c>
      <c r="F782" s="282" t="s">
        <v>564</v>
      </c>
      <c r="G782" s="280"/>
      <c r="H782" s="283">
        <v>286.87900000000002</v>
      </c>
      <c r="I782" s="284"/>
      <c r="J782" s="280"/>
      <c r="K782" s="280"/>
      <c r="L782" s="285"/>
      <c r="M782" s="286"/>
      <c r="N782" s="287"/>
      <c r="O782" s="287"/>
      <c r="P782" s="287"/>
      <c r="Q782" s="287"/>
      <c r="R782" s="287"/>
      <c r="S782" s="287"/>
      <c r="T782" s="288"/>
      <c r="U782" s="16"/>
      <c r="V782" s="16"/>
      <c r="W782" s="16"/>
      <c r="X782" s="16"/>
      <c r="Y782" s="16"/>
      <c r="Z782" s="16"/>
      <c r="AA782" s="16"/>
      <c r="AB782" s="16"/>
      <c r="AC782" s="16"/>
      <c r="AD782" s="16"/>
      <c r="AE782" s="16"/>
      <c r="AT782" s="289" t="s">
        <v>235</v>
      </c>
      <c r="AU782" s="289" t="s">
        <v>84</v>
      </c>
      <c r="AV782" s="16" t="s">
        <v>224</v>
      </c>
      <c r="AW782" s="16" t="s">
        <v>35</v>
      </c>
      <c r="AX782" s="16" t="s">
        <v>74</v>
      </c>
      <c r="AY782" s="289" t="s">
        <v>223</v>
      </c>
    </row>
    <row r="783" s="14" customFormat="1">
      <c r="A783" s="14"/>
      <c r="B783" s="247"/>
      <c r="C783" s="248"/>
      <c r="D783" s="238" t="s">
        <v>235</v>
      </c>
      <c r="E783" s="249" t="s">
        <v>28</v>
      </c>
      <c r="F783" s="250" t="s">
        <v>1111</v>
      </c>
      <c r="G783" s="248"/>
      <c r="H783" s="251">
        <v>2.048</v>
      </c>
      <c r="I783" s="252"/>
      <c r="J783" s="248"/>
      <c r="K783" s="248"/>
      <c r="L783" s="253"/>
      <c r="M783" s="254"/>
      <c r="N783" s="255"/>
      <c r="O783" s="255"/>
      <c r="P783" s="255"/>
      <c r="Q783" s="255"/>
      <c r="R783" s="255"/>
      <c r="S783" s="255"/>
      <c r="T783" s="256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57" t="s">
        <v>235</v>
      </c>
      <c r="AU783" s="257" t="s">
        <v>84</v>
      </c>
      <c r="AV783" s="14" t="s">
        <v>84</v>
      </c>
      <c r="AW783" s="14" t="s">
        <v>35</v>
      </c>
      <c r="AX783" s="14" t="s">
        <v>74</v>
      </c>
      <c r="AY783" s="257" t="s">
        <v>223</v>
      </c>
    </row>
    <row r="784" s="14" customFormat="1">
      <c r="A784" s="14"/>
      <c r="B784" s="247"/>
      <c r="C784" s="248"/>
      <c r="D784" s="238" t="s">
        <v>235</v>
      </c>
      <c r="E784" s="249" t="s">
        <v>28</v>
      </c>
      <c r="F784" s="250" t="s">
        <v>1112</v>
      </c>
      <c r="G784" s="248"/>
      <c r="H784" s="251">
        <v>2.79</v>
      </c>
      <c r="I784" s="252"/>
      <c r="J784" s="248"/>
      <c r="K784" s="248"/>
      <c r="L784" s="253"/>
      <c r="M784" s="254"/>
      <c r="N784" s="255"/>
      <c r="O784" s="255"/>
      <c r="P784" s="255"/>
      <c r="Q784" s="255"/>
      <c r="R784" s="255"/>
      <c r="S784" s="255"/>
      <c r="T784" s="256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57" t="s">
        <v>235</v>
      </c>
      <c r="AU784" s="257" t="s">
        <v>84</v>
      </c>
      <c r="AV784" s="14" t="s">
        <v>84</v>
      </c>
      <c r="AW784" s="14" t="s">
        <v>35</v>
      </c>
      <c r="AX784" s="14" t="s">
        <v>74</v>
      </c>
      <c r="AY784" s="257" t="s">
        <v>223</v>
      </c>
    </row>
    <row r="785" s="14" customFormat="1">
      <c r="A785" s="14"/>
      <c r="B785" s="247"/>
      <c r="C785" s="248"/>
      <c r="D785" s="238" t="s">
        <v>235</v>
      </c>
      <c r="E785" s="249" t="s">
        <v>28</v>
      </c>
      <c r="F785" s="250" t="s">
        <v>1113</v>
      </c>
      <c r="G785" s="248"/>
      <c r="H785" s="251">
        <v>2.3399999999999999</v>
      </c>
      <c r="I785" s="252"/>
      <c r="J785" s="248"/>
      <c r="K785" s="248"/>
      <c r="L785" s="253"/>
      <c r="M785" s="254"/>
      <c r="N785" s="255"/>
      <c r="O785" s="255"/>
      <c r="P785" s="255"/>
      <c r="Q785" s="255"/>
      <c r="R785" s="255"/>
      <c r="S785" s="255"/>
      <c r="T785" s="256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57" t="s">
        <v>235</v>
      </c>
      <c r="AU785" s="257" t="s">
        <v>84</v>
      </c>
      <c r="AV785" s="14" t="s">
        <v>84</v>
      </c>
      <c r="AW785" s="14" t="s">
        <v>35</v>
      </c>
      <c r="AX785" s="14" t="s">
        <v>74</v>
      </c>
      <c r="AY785" s="257" t="s">
        <v>223</v>
      </c>
    </row>
    <row r="786" s="13" customFormat="1">
      <c r="A786" s="13"/>
      <c r="B786" s="236"/>
      <c r="C786" s="237"/>
      <c r="D786" s="238" t="s">
        <v>235</v>
      </c>
      <c r="E786" s="239" t="s">
        <v>28</v>
      </c>
      <c r="F786" s="240" t="s">
        <v>246</v>
      </c>
      <c r="G786" s="237"/>
      <c r="H786" s="239" t="s">
        <v>28</v>
      </c>
      <c r="I786" s="241"/>
      <c r="J786" s="237"/>
      <c r="K786" s="237"/>
      <c r="L786" s="242"/>
      <c r="M786" s="243"/>
      <c r="N786" s="244"/>
      <c r="O786" s="244"/>
      <c r="P786" s="244"/>
      <c r="Q786" s="244"/>
      <c r="R786" s="244"/>
      <c r="S786" s="244"/>
      <c r="T786" s="245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46" t="s">
        <v>235</v>
      </c>
      <c r="AU786" s="246" t="s">
        <v>84</v>
      </c>
      <c r="AV786" s="13" t="s">
        <v>82</v>
      </c>
      <c r="AW786" s="13" t="s">
        <v>35</v>
      </c>
      <c r="AX786" s="13" t="s">
        <v>74</v>
      </c>
      <c r="AY786" s="246" t="s">
        <v>223</v>
      </c>
    </row>
    <row r="787" s="14" customFormat="1">
      <c r="A787" s="14"/>
      <c r="B787" s="247"/>
      <c r="C787" s="248"/>
      <c r="D787" s="238" t="s">
        <v>235</v>
      </c>
      <c r="E787" s="249" t="s">
        <v>167</v>
      </c>
      <c r="F787" s="250" t="s">
        <v>1114</v>
      </c>
      <c r="G787" s="248"/>
      <c r="H787" s="251">
        <v>35.43</v>
      </c>
      <c r="I787" s="252"/>
      <c r="J787" s="248"/>
      <c r="K787" s="248"/>
      <c r="L787" s="253"/>
      <c r="M787" s="254"/>
      <c r="N787" s="255"/>
      <c r="O787" s="255"/>
      <c r="P787" s="255"/>
      <c r="Q787" s="255"/>
      <c r="R787" s="255"/>
      <c r="S787" s="255"/>
      <c r="T787" s="256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57" t="s">
        <v>235</v>
      </c>
      <c r="AU787" s="257" t="s">
        <v>84</v>
      </c>
      <c r="AV787" s="14" t="s">
        <v>84</v>
      </c>
      <c r="AW787" s="14" t="s">
        <v>35</v>
      </c>
      <c r="AX787" s="14" t="s">
        <v>74</v>
      </c>
      <c r="AY787" s="257" t="s">
        <v>223</v>
      </c>
    </row>
    <row r="788" s="16" customFormat="1">
      <c r="A788" s="16"/>
      <c r="B788" s="279"/>
      <c r="C788" s="280"/>
      <c r="D788" s="238" t="s">
        <v>235</v>
      </c>
      <c r="E788" s="281" t="s">
        <v>144</v>
      </c>
      <c r="F788" s="282" t="s">
        <v>564</v>
      </c>
      <c r="G788" s="280"/>
      <c r="H788" s="283">
        <v>42.607999999999997</v>
      </c>
      <c r="I788" s="284"/>
      <c r="J788" s="280"/>
      <c r="K788" s="280"/>
      <c r="L788" s="285"/>
      <c r="M788" s="286"/>
      <c r="N788" s="287"/>
      <c r="O788" s="287"/>
      <c r="P788" s="287"/>
      <c r="Q788" s="287"/>
      <c r="R788" s="287"/>
      <c r="S788" s="287"/>
      <c r="T788" s="288"/>
      <c r="U788" s="16"/>
      <c r="V788" s="16"/>
      <c r="W788" s="16"/>
      <c r="X788" s="16"/>
      <c r="Y788" s="16"/>
      <c r="Z788" s="16"/>
      <c r="AA788" s="16"/>
      <c r="AB788" s="16"/>
      <c r="AC788" s="16"/>
      <c r="AD788" s="16"/>
      <c r="AE788" s="16"/>
      <c r="AT788" s="289" t="s">
        <v>235</v>
      </c>
      <c r="AU788" s="289" t="s">
        <v>84</v>
      </c>
      <c r="AV788" s="16" t="s">
        <v>224</v>
      </c>
      <c r="AW788" s="16" t="s">
        <v>35</v>
      </c>
      <c r="AX788" s="16" t="s">
        <v>74</v>
      </c>
      <c r="AY788" s="289" t="s">
        <v>223</v>
      </c>
    </row>
    <row r="789" s="15" customFormat="1">
      <c r="A789" s="15"/>
      <c r="B789" s="258"/>
      <c r="C789" s="259"/>
      <c r="D789" s="238" t="s">
        <v>235</v>
      </c>
      <c r="E789" s="260" t="s">
        <v>159</v>
      </c>
      <c r="F789" s="261" t="s">
        <v>248</v>
      </c>
      <c r="G789" s="259"/>
      <c r="H789" s="262">
        <v>356.39699999999999</v>
      </c>
      <c r="I789" s="263"/>
      <c r="J789" s="259"/>
      <c r="K789" s="259"/>
      <c r="L789" s="264"/>
      <c r="M789" s="265"/>
      <c r="N789" s="266"/>
      <c r="O789" s="266"/>
      <c r="P789" s="266"/>
      <c r="Q789" s="266"/>
      <c r="R789" s="266"/>
      <c r="S789" s="266"/>
      <c r="T789" s="267"/>
      <c r="U789" s="15"/>
      <c r="V789" s="15"/>
      <c r="W789" s="15"/>
      <c r="X789" s="15"/>
      <c r="Y789" s="15"/>
      <c r="Z789" s="15"/>
      <c r="AA789" s="15"/>
      <c r="AB789" s="15"/>
      <c r="AC789" s="15"/>
      <c r="AD789" s="15"/>
      <c r="AE789" s="15"/>
      <c r="AT789" s="268" t="s">
        <v>235</v>
      </c>
      <c r="AU789" s="268" t="s">
        <v>84</v>
      </c>
      <c r="AV789" s="15" t="s">
        <v>231</v>
      </c>
      <c r="AW789" s="15" t="s">
        <v>35</v>
      </c>
      <c r="AX789" s="15" t="s">
        <v>82</v>
      </c>
      <c r="AY789" s="268" t="s">
        <v>223</v>
      </c>
    </row>
    <row r="790" s="2" customFormat="1" ht="16.5" customHeight="1">
      <c r="A790" s="42"/>
      <c r="B790" s="43"/>
      <c r="C790" s="269" t="s">
        <v>1115</v>
      </c>
      <c r="D790" s="269" t="s">
        <v>375</v>
      </c>
      <c r="E790" s="270" t="s">
        <v>1116</v>
      </c>
      <c r="F790" s="271" t="s">
        <v>1117</v>
      </c>
      <c r="G790" s="272" t="s">
        <v>229</v>
      </c>
      <c r="H790" s="273">
        <v>392.03699999999998</v>
      </c>
      <c r="I790" s="274"/>
      <c r="J790" s="275">
        <f>ROUND(I790*H790,2)</f>
        <v>0</v>
      </c>
      <c r="K790" s="271" t="s">
        <v>28</v>
      </c>
      <c r="L790" s="276"/>
      <c r="M790" s="277" t="s">
        <v>28</v>
      </c>
      <c r="N790" s="278" t="s">
        <v>45</v>
      </c>
      <c r="O790" s="88"/>
      <c r="P790" s="227">
        <f>O790*H790</f>
        <v>0</v>
      </c>
      <c r="Q790" s="227">
        <v>0.012800000000000001</v>
      </c>
      <c r="R790" s="227">
        <f>Q790*H790</f>
        <v>5.0180736000000001</v>
      </c>
      <c r="S790" s="227">
        <v>0</v>
      </c>
      <c r="T790" s="228">
        <f>S790*H790</f>
        <v>0</v>
      </c>
      <c r="U790" s="42"/>
      <c r="V790" s="42"/>
      <c r="W790" s="42"/>
      <c r="X790" s="42"/>
      <c r="Y790" s="42"/>
      <c r="Z790" s="42"/>
      <c r="AA790" s="42"/>
      <c r="AB790" s="42"/>
      <c r="AC790" s="42"/>
      <c r="AD790" s="42"/>
      <c r="AE790" s="42"/>
      <c r="AR790" s="229" t="s">
        <v>420</v>
      </c>
      <c r="AT790" s="229" t="s">
        <v>375</v>
      </c>
      <c r="AU790" s="229" t="s">
        <v>84</v>
      </c>
      <c r="AY790" s="21" t="s">
        <v>223</v>
      </c>
      <c r="BE790" s="230">
        <f>IF(N790="základní",J790,0)</f>
        <v>0</v>
      </c>
      <c r="BF790" s="230">
        <f>IF(N790="snížená",J790,0)</f>
        <v>0</v>
      </c>
      <c r="BG790" s="230">
        <f>IF(N790="zákl. přenesená",J790,0)</f>
        <v>0</v>
      </c>
      <c r="BH790" s="230">
        <f>IF(N790="sníž. přenesená",J790,0)</f>
        <v>0</v>
      </c>
      <c r="BI790" s="230">
        <f>IF(N790="nulová",J790,0)</f>
        <v>0</v>
      </c>
      <c r="BJ790" s="21" t="s">
        <v>82</v>
      </c>
      <c r="BK790" s="230">
        <f>ROUND(I790*H790,2)</f>
        <v>0</v>
      </c>
      <c r="BL790" s="21" t="s">
        <v>257</v>
      </c>
      <c r="BM790" s="229" t="s">
        <v>1118</v>
      </c>
    </row>
    <row r="791" s="14" customFormat="1">
      <c r="A791" s="14"/>
      <c r="B791" s="247"/>
      <c r="C791" s="248"/>
      <c r="D791" s="238" t="s">
        <v>235</v>
      </c>
      <c r="E791" s="249" t="s">
        <v>28</v>
      </c>
      <c r="F791" s="250" t="s">
        <v>1119</v>
      </c>
      <c r="G791" s="248"/>
      <c r="H791" s="251">
        <v>392.03699999999998</v>
      </c>
      <c r="I791" s="252"/>
      <c r="J791" s="248"/>
      <c r="K791" s="248"/>
      <c r="L791" s="253"/>
      <c r="M791" s="254"/>
      <c r="N791" s="255"/>
      <c r="O791" s="255"/>
      <c r="P791" s="255"/>
      <c r="Q791" s="255"/>
      <c r="R791" s="255"/>
      <c r="S791" s="255"/>
      <c r="T791" s="256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57" t="s">
        <v>235</v>
      </c>
      <c r="AU791" s="257" t="s">
        <v>84</v>
      </c>
      <c r="AV791" s="14" t="s">
        <v>84</v>
      </c>
      <c r="AW791" s="14" t="s">
        <v>35</v>
      </c>
      <c r="AX791" s="14" t="s">
        <v>74</v>
      </c>
      <c r="AY791" s="257" t="s">
        <v>223</v>
      </c>
    </row>
    <row r="792" s="14" customFormat="1">
      <c r="A792" s="14"/>
      <c r="B792" s="247"/>
      <c r="C792" s="248"/>
      <c r="D792" s="238" t="s">
        <v>235</v>
      </c>
      <c r="E792" s="249" t="s">
        <v>28</v>
      </c>
      <c r="F792" s="250" t="s">
        <v>1120</v>
      </c>
      <c r="G792" s="248"/>
      <c r="H792" s="251">
        <v>-38.972999999999999</v>
      </c>
      <c r="I792" s="252"/>
      <c r="J792" s="248"/>
      <c r="K792" s="248"/>
      <c r="L792" s="253"/>
      <c r="M792" s="254"/>
      <c r="N792" s="255"/>
      <c r="O792" s="255"/>
      <c r="P792" s="255"/>
      <c r="Q792" s="255"/>
      <c r="R792" s="255"/>
      <c r="S792" s="255"/>
      <c r="T792" s="256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57" t="s">
        <v>235</v>
      </c>
      <c r="AU792" s="257" t="s">
        <v>84</v>
      </c>
      <c r="AV792" s="14" t="s">
        <v>84</v>
      </c>
      <c r="AW792" s="14" t="s">
        <v>35</v>
      </c>
      <c r="AX792" s="14" t="s">
        <v>74</v>
      </c>
      <c r="AY792" s="257" t="s">
        <v>223</v>
      </c>
    </row>
    <row r="793" s="13" customFormat="1">
      <c r="A793" s="13"/>
      <c r="B793" s="236"/>
      <c r="C793" s="237"/>
      <c r="D793" s="238" t="s">
        <v>235</v>
      </c>
      <c r="E793" s="239" t="s">
        <v>28</v>
      </c>
      <c r="F793" s="240" t="s">
        <v>246</v>
      </c>
      <c r="G793" s="237"/>
      <c r="H793" s="239" t="s">
        <v>28</v>
      </c>
      <c r="I793" s="241"/>
      <c r="J793" s="237"/>
      <c r="K793" s="237"/>
      <c r="L793" s="242"/>
      <c r="M793" s="243"/>
      <c r="N793" s="244"/>
      <c r="O793" s="244"/>
      <c r="P793" s="244"/>
      <c r="Q793" s="244"/>
      <c r="R793" s="244"/>
      <c r="S793" s="244"/>
      <c r="T793" s="245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46" t="s">
        <v>235</v>
      </c>
      <c r="AU793" s="246" t="s">
        <v>84</v>
      </c>
      <c r="AV793" s="13" t="s">
        <v>82</v>
      </c>
      <c r="AW793" s="13" t="s">
        <v>35</v>
      </c>
      <c r="AX793" s="13" t="s">
        <v>74</v>
      </c>
      <c r="AY793" s="246" t="s">
        <v>223</v>
      </c>
    </row>
    <row r="794" s="14" customFormat="1">
      <c r="A794" s="14"/>
      <c r="B794" s="247"/>
      <c r="C794" s="248"/>
      <c r="D794" s="238" t="s">
        <v>235</v>
      </c>
      <c r="E794" s="249" t="s">
        <v>28</v>
      </c>
      <c r="F794" s="250" t="s">
        <v>1121</v>
      </c>
      <c r="G794" s="248"/>
      <c r="H794" s="251">
        <v>38.972999999999999</v>
      </c>
      <c r="I794" s="252"/>
      <c r="J794" s="248"/>
      <c r="K794" s="248"/>
      <c r="L794" s="253"/>
      <c r="M794" s="254"/>
      <c r="N794" s="255"/>
      <c r="O794" s="255"/>
      <c r="P794" s="255"/>
      <c r="Q794" s="255"/>
      <c r="R794" s="255"/>
      <c r="S794" s="255"/>
      <c r="T794" s="256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57" t="s">
        <v>235</v>
      </c>
      <c r="AU794" s="257" t="s">
        <v>84</v>
      </c>
      <c r="AV794" s="14" t="s">
        <v>84</v>
      </c>
      <c r="AW794" s="14" t="s">
        <v>35</v>
      </c>
      <c r="AX794" s="14" t="s">
        <v>74</v>
      </c>
      <c r="AY794" s="257" t="s">
        <v>223</v>
      </c>
    </row>
    <row r="795" s="15" customFormat="1">
      <c r="A795" s="15"/>
      <c r="B795" s="258"/>
      <c r="C795" s="259"/>
      <c r="D795" s="238" t="s">
        <v>235</v>
      </c>
      <c r="E795" s="260" t="s">
        <v>28</v>
      </c>
      <c r="F795" s="261" t="s">
        <v>248</v>
      </c>
      <c r="G795" s="259"/>
      <c r="H795" s="262">
        <v>392.03699999999998</v>
      </c>
      <c r="I795" s="263"/>
      <c r="J795" s="259"/>
      <c r="K795" s="259"/>
      <c r="L795" s="264"/>
      <c r="M795" s="265"/>
      <c r="N795" s="266"/>
      <c r="O795" s="266"/>
      <c r="P795" s="266"/>
      <c r="Q795" s="266"/>
      <c r="R795" s="266"/>
      <c r="S795" s="266"/>
      <c r="T795" s="267"/>
      <c r="U795" s="15"/>
      <c r="V795" s="15"/>
      <c r="W795" s="15"/>
      <c r="X795" s="15"/>
      <c r="Y795" s="15"/>
      <c r="Z795" s="15"/>
      <c r="AA795" s="15"/>
      <c r="AB795" s="15"/>
      <c r="AC795" s="15"/>
      <c r="AD795" s="15"/>
      <c r="AE795" s="15"/>
      <c r="AT795" s="268" t="s">
        <v>235</v>
      </c>
      <c r="AU795" s="268" t="s">
        <v>84</v>
      </c>
      <c r="AV795" s="15" t="s">
        <v>231</v>
      </c>
      <c r="AW795" s="15" t="s">
        <v>35</v>
      </c>
      <c r="AX795" s="15" t="s">
        <v>82</v>
      </c>
      <c r="AY795" s="268" t="s">
        <v>223</v>
      </c>
    </row>
    <row r="796" s="2" customFormat="1" ht="24.15" customHeight="1">
      <c r="A796" s="42"/>
      <c r="B796" s="43"/>
      <c r="C796" s="218" t="s">
        <v>1122</v>
      </c>
      <c r="D796" s="218" t="s">
        <v>226</v>
      </c>
      <c r="E796" s="219" t="s">
        <v>1123</v>
      </c>
      <c r="F796" s="220" t="s">
        <v>1124</v>
      </c>
      <c r="G796" s="221" t="s">
        <v>229</v>
      </c>
      <c r="H796" s="222">
        <v>356.39699999999999</v>
      </c>
      <c r="I796" s="223"/>
      <c r="J796" s="224">
        <f>ROUND(I796*H796,2)</f>
        <v>0</v>
      </c>
      <c r="K796" s="220" t="s">
        <v>230</v>
      </c>
      <c r="L796" s="48"/>
      <c r="M796" s="225" t="s">
        <v>28</v>
      </c>
      <c r="N796" s="226" t="s">
        <v>45</v>
      </c>
      <c r="O796" s="88"/>
      <c r="P796" s="227">
        <f>O796*H796</f>
        <v>0</v>
      </c>
      <c r="Q796" s="227">
        <v>0</v>
      </c>
      <c r="R796" s="227">
        <f>Q796*H796</f>
        <v>0</v>
      </c>
      <c r="S796" s="227">
        <v>0</v>
      </c>
      <c r="T796" s="228">
        <f>S796*H796</f>
        <v>0</v>
      </c>
      <c r="U796" s="42"/>
      <c r="V796" s="42"/>
      <c r="W796" s="42"/>
      <c r="X796" s="42"/>
      <c r="Y796" s="42"/>
      <c r="Z796" s="42"/>
      <c r="AA796" s="42"/>
      <c r="AB796" s="42"/>
      <c r="AC796" s="42"/>
      <c r="AD796" s="42"/>
      <c r="AE796" s="42"/>
      <c r="AR796" s="229" t="s">
        <v>257</v>
      </c>
      <c r="AT796" s="229" t="s">
        <v>226</v>
      </c>
      <c r="AU796" s="229" t="s">
        <v>84</v>
      </c>
      <c r="AY796" s="21" t="s">
        <v>223</v>
      </c>
      <c r="BE796" s="230">
        <f>IF(N796="základní",J796,0)</f>
        <v>0</v>
      </c>
      <c r="BF796" s="230">
        <f>IF(N796="snížená",J796,0)</f>
        <v>0</v>
      </c>
      <c r="BG796" s="230">
        <f>IF(N796="zákl. přenesená",J796,0)</f>
        <v>0</v>
      </c>
      <c r="BH796" s="230">
        <f>IF(N796="sníž. přenesená",J796,0)</f>
        <v>0</v>
      </c>
      <c r="BI796" s="230">
        <f>IF(N796="nulová",J796,0)</f>
        <v>0</v>
      </c>
      <c r="BJ796" s="21" t="s">
        <v>82</v>
      </c>
      <c r="BK796" s="230">
        <f>ROUND(I796*H796,2)</f>
        <v>0</v>
      </c>
      <c r="BL796" s="21" t="s">
        <v>257</v>
      </c>
      <c r="BM796" s="229" t="s">
        <v>1125</v>
      </c>
    </row>
    <row r="797" s="2" customFormat="1">
      <c r="A797" s="42"/>
      <c r="B797" s="43"/>
      <c r="C797" s="44"/>
      <c r="D797" s="231" t="s">
        <v>233</v>
      </c>
      <c r="E797" s="44"/>
      <c r="F797" s="232" t="s">
        <v>1126</v>
      </c>
      <c r="G797" s="44"/>
      <c r="H797" s="44"/>
      <c r="I797" s="233"/>
      <c r="J797" s="44"/>
      <c r="K797" s="44"/>
      <c r="L797" s="48"/>
      <c r="M797" s="234"/>
      <c r="N797" s="235"/>
      <c r="O797" s="88"/>
      <c r="P797" s="88"/>
      <c r="Q797" s="88"/>
      <c r="R797" s="88"/>
      <c r="S797" s="88"/>
      <c r="T797" s="89"/>
      <c r="U797" s="42"/>
      <c r="V797" s="42"/>
      <c r="W797" s="42"/>
      <c r="X797" s="42"/>
      <c r="Y797" s="42"/>
      <c r="Z797" s="42"/>
      <c r="AA797" s="42"/>
      <c r="AB797" s="42"/>
      <c r="AC797" s="42"/>
      <c r="AD797" s="42"/>
      <c r="AE797" s="42"/>
      <c r="AT797" s="21" t="s">
        <v>233</v>
      </c>
      <c r="AU797" s="21" t="s">
        <v>84</v>
      </c>
    </row>
    <row r="798" s="14" customFormat="1">
      <c r="A798" s="14"/>
      <c r="B798" s="247"/>
      <c r="C798" s="248"/>
      <c r="D798" s="238" t="s">
        <v>235</v>
      </c>
      <c r="E798" s="249" t="s">
        <v>28</v>
      </c>
      <c r="F798" s="250" t="s">
        <v>159</v>
      </c>
      <c r="G798" s="248"/>
      <c r="H798" s="251">
        <v>356.39699999999999</v>
      </c>
      <c r="I798" s="252"/>
      <c r="J798" s="248"/>
      <c r="K798" s="248"/>
      <c r="L798" s="253"/>
      <c r="M798" s="254"/>
      <c r="N798" s="255"/>
      <c r="O798" s="255"/>
      <c r="P798" s="255"/>
      <c r="Q798" s="255"/>
      <c r="R798" s="255"/>
      <c r="S798" s="255"/>
      <c r="T798" s="256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57" t="s">
        <v>235</v>
      </c>
      <c r="AU798" s="257" t="s">
        <v>84</v>
      </c>
      <c r="AV798" s="14" t="s">
        <v>84</v>
      </c>
      <c r="AW798" s="14" t="s">
        <v>35</v>
      </c>
      <c r="AX798" s="14" t="s">
        <v>74</v>
      </c>
      <c r="AY798" s="257" t="s">
        <v>223</v>
      </c>
    </row>
    <row r="799" s="14" customFormat="1">
      <c r="A799" s="14"/>
      <c r="B799" s="247"/>
      <c r="C799" s="248"/>
      <c r="D799" s="238" t="s">
        <v>235</v>
      </c>
      <c r="E799" s="249" t="s">
        <v>28</v>
      </c>
      <c r="F799" s="250" t="s">
        <v>1062</v>
      </c>
      <c r="G799" s="248"/>
      <c r="H799" s="251">
        <v>-35.43</v>
      </c>
      <c r="I799" s="252"/>
      <c r="J799" s="248"/>
      <c r="K799" s="248"/>
      <c r="L799" s="253"/>
      <c r="M799" s="254"/>
      <c r="N799" s="255"/>
      <c r="O799" s="255"/>
      <c r="P799" s="255"/>
      <c r="Q799" s="255"/>
      <c r="R799" s="255"/>
      <c r="S799" s="255"/>
      <c r="T799" s="256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57" t="s">
        <v>235</v>
      </c>
      <c r="AU799" s="257" t="s">
        <v>84</v>
      </c>
      <c r="AV799" s="14" t="s">
        <v>84</v>
      </c>
      <c r="AW799" s="14" t="s">
        <v>35</v>
      </c>
      <c r="AX799" s="14" t="s">
        <v>74</v>
      </c>
      <c r="AY799" s="257" t="s">
        <v>223</v>
      </c>
    </row>
    <row r="800" s="13" customFormat="1">
      <c r="A800" s="13"/>
      <c r="B800" s="236"/>
      <c r="C800" s="237"/>
      <c r="D800" s="238" t="s">
        <v>235</v>
      </c>
      <c r="E800" s="239" t="s">
        <v>28</v>
      </c>
      <c r="F800" s="240" t="s">
        <v>246</v>
      </c>
      <c r="G800" s="237"/>
      <c r="H800" s="239" t="s">
        <v>28</v>
      </c>
      <c r="I800" s="241"/>
      <c r="J800" s="237"/>
      <c r="K800" s="237"/>
      <c r="L800" s="242"/>
      <c r="M800" s="243"/>
      <c r="N800" s="244"/>
      <c r="O800" s="244"/>
      <c r="P800" s="244"/>
      <c r="Q800" s="244"/>
      <c r="R800" s="244"/>
      <c r="S800" s="244"/>
      <c r="T800" s="245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46" t="s">
        <v>235</v>
      </c>
      <c r="AU800" s="246" t="s">
        <v>84</v>
      </c>
      <c r="AV800" s="13" t="s">
        <v>82</v>
      </c>
      <c r="AW800" s="13" t="s">
        <v>35</v>
      </c>
      <c r="AX800" s="13" t="s">
        <v>74</v>
      </c>
      <c r="AY800" s="246" t="s">
        <v>223</v>
      </c>
    </row>
    <row r="801" s="14" customFormat="1">
      <c r="A801" s="14"/>
      <c r="B801" s="247"/>
      <c r="C801" s="248"/>
      <c r="D801" s="238" t="s">
        <v>235</v>
      </c>
      <c r="E801" s="249" t="s">
        <v>28</v>
      </c>
      <c r="F801" s="250" t="s">
        <v>167</v>
      </c>
      <c r="G801" s="248"/>
      <c r="H801" s="251">
        <v>35.43</v>
      </c>
      <c r="I801" s="252"/>
      <c r="J801" s="248"/>
      <c r="K801" s="248"/>
      <c r="L801" s="253"/>
      <c r="M801" s="254"/>
      <c r="N801" s="255"/>
      <c r="O801" s="255"/>
      <c r="P801" s="255"/>
      <c r="Q801" s="255"/>
      <c r="R801" s="255"/>
      <c r="S801" s="255"/>
      <c r="T801" s="256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57" t="s">
        <v>235</v>
      </c>
      <c r="AU801" s="257" t="s">
        <v>84</v>
      </c>
      <c r="AV801" s="14" t="s">
        <v>84</v>
      </c>
      <c r="AW801" s="14" t="s">
        <v>35</v>
      </c>
      <c r="AX801" s="14" t="s">
        <v>74</v>
      </c>
      <c r="AY801" s="257" t="s">
        <v>223</v>
      </c>
    </row>
    <row r="802" s="15" customFormat="1">
      <c r="A802" s="15"/>
      <c r="B802" s="258"/>
      <c r="C802" s="259"/>
      <c r="D802" s="238" t="s">
        <v>235</v>
      </c>
      <c r="E802" s="260" t="s">
        <v>28</v>
      </c>
      <c r="F802" s="261" t="s">
        <v>248</v>
      </c>
      <c r="G802" s="259"/>
      <c r="H802" s="262">
        <v>356.39699999999999</v>
      </c>
      <c r="I802" s="263"/>
      <c r="J802" s="259"/>
      <c r="K802" s="259"/>
      <c r="L802" s="264"/>
      <c r="M802" s="265"/>
      <c r="N802" s="266"/>
      <c r="O802" s="266"/>
      <c r="P802" s="266"/>
      <c r="Q802" s="266"/>
      <c r="R802" s="266"/>
      <c r="S802" s="266"/>
      <c r="T802" s="267"/>
      <c r="U802" s="15"/>
      <c r="V802" s="15"/>
      <c r="W802" s="15"/>
      <c r="X802" s="15"/>
      <c r="Y802" s="15"/>
      <c r="Z802" s="15"/>
      <c r="AA802" s="15"/>
      <c r="AB802" s="15"/>
      <c r="AC802" s="15"/>
      <c r="AD802" s="15"/>
      <c r="AE802" s="15"/>
      <c r="AT802" s="268" t="s">
        <v>235</v>
      </c>
      <c r="AU802" s="268" t="s">
        <v>84</v>
      </c>
      <c r="AV802" s="15" t="s">
        <v>231</v>
      </c>
      <c r="AW802" s="15" t="s">
        <v>35</v>
      </c>
      <c r="AX802" s="15" t="s">
        <v>82</v>
      </c>
      <c r="AY802" s="268" t="s">
        <v>223</v>
      </c>
    </row>
    <row r="803" s="2" customFormat="1" ht="16.5" customHeight="1">
      <c r="A803" s="42"/>
      <c r="B803" s="43"/>
      <c r="C803" s="218" t="s">
        <v>1127</v>
      </c>
      <c r="D803" s="218" t="s">
        <v>226</v>
      </c>
      <c r="E803" s="219" t="s">
        <v>1128</v>
      </c>
      <c r="F803" s="220" t="s">
        <v>1129</v>
      </c>
      <c r="G803" s="221" t="s">
        <v>240</v>
      </c>
      <c r="H803" s="222">
        <v>176.19999999999999</v>
      </c>
      <c r="I803" s="223"/>
      <c r="J803" s="224">
        <f>ROUND(I803*H803,2)</f>
        <v>0</v>
      </c>
      <c r="K803" s="220" t="s">
        <v>230</v>
      </c>
      <c r="L803" s="48"/>
      <c r="M803" s="225" t="s">
        <v>28</v>
      </c>
      <c r="N803" s="226" t="s">
        <v>45</v>
      </c>
      <c r="O803" s="88"/>
      <c r="P803" s="227">
        <f>O803*H803</f>
        <v>0</v>
      </c>
      <c r="Q803" s="227">
        <v>0.00020000000000000001</v>
      </c>
      <c r="R803" s="227">
        <f>Q803*H803</f>
        <v>0.03524</v>
      </c>
      <c r="S803" s="227">
        <v>0</v>
      </c>
      <c r="T803" s="228">
        <f>S803*H803</f>
        <v>0</v>
      </c>
      <c r="U803" s="42"/>
      <c r="V803" s="42"/>
      <c r="W803" s="42"/>
      <c r="X803" s="42"/>
      <c r="Y803" s="42"/>
      <c r="Z803" s="42"/>
      <c r="AA803" s="42"/>
      <c r="AB803" s="42"/>
      <c r="AC803" s="42"/>
      <c r="AD803" s="42"/>
      <c r="AE803" s="42"/>
      <c r="AR803" s="229" t="s">
        <v>257</v>
      </c>
      <c r="AT803" s="229" t="s">
        <v>226</v>
      </c>
      <c r="AU803" s="229" t="s">
        <v>84</v>
      </c>
      <c r="AY803" s="21" t="s">
        <v>223</v>
      </c>
      <c r="BE803" s="230">
        <f>IF(N803="základní",J803,0)</f>
        <v>0</v>
      </c>
      <c r="BF803" s="230">
        <f>IF(N803="snížená",J803,0)</f>
        <v>0</v>
      </c>
      <c r="BG803" s="230">
        <f>IF(N803="zákl. přenesená",J803,0)</f>
        <v>0</v>
      </c>
      <c r="BH803" s="230">
        <f>IF(N803="sníž. přenesená",J803,0)</f>
        <v>0</v>
      </c>
      <c r="BI803" s="230">
        <f>IF(N803="nulová",J803,0)</f>
        <v>0</v>
      </c>
      <c r="BJ803" s="21" t="s">
        <v>82</v>
      </c>
      <c r="BK803" s="230">
        <f>ROUND(I803*H803,2)</f>
        <v>0</v>
      </c>
      <c r="BL803" s="21" t="s">
        <v>257</v>
      </c>
      <c r="BM803" s="229" t="s">
        <v>1130</v>
      </c>
    </row>
    <row r="804" s="2" customFormat="1">
      <c r="A804" s="42"/>
      <c r="B804" s="43"/>
      <c r="C804" s="44"/>
      <c r="D804" s="231" t="s">
        <v>233</v>
      </c>
      <c r="E804" s="44"/>
      <c r="F804" s="232" t="s">
        <v>1131</v>
      </c>
      <c r="G804" s="44"/>
      <c r="H804" s="44"/>
      <c r="I804" s="233"/>
      <c r="J804" s="44"/>
      <c r="K804" s="44"/>
      <c r="L804" s="48"/>
      <c r="M804" s="234"/>
      <c r="N804" s="235"/>
      <c r="O804" s="88"/>
      <c r="P804" s="88"/>
      <c r="Q804" s="88"/>
      <c r="R804" s="88"/>
      <c r="S804" s="88"/>
      <c r="T804" s="89"/>
      <c r="U804" s="42"/>
      <c r="V804" s="42"/>
      <c r="W804" s="42"/>
      <c r="X804" s="42"/>
      <c r="Y804" s="42"/>
      <c r="Z804" s="42"/>
      <c r="AA804" s="42"/>
      <c r="AB804" s="42"/>
      <c r="AC804" s="42"/>
      <c r="AD804" s="42"/>
      <c r="AE804" s="42"/>
      <c r="AT804" s="21" t="s">
        <v>233</v>
      </c>
      <c r="AU804" s="21" t="s">
        <v>84</v>
      </c>
    </row>
    <row r="805" s="13" customFormat="1">
      <c r="A805" s="13"/>
      <c r="B805" s="236"/>
      <c r="C805" s="237"/>
      <c r="D805" s="238" t="s">
        <v>235</v>
      </c>
      <c r="E805" s="239" t="s">
        <v>28</v>
      </c>
      <c r="F805" s="240" t="s">
        <v>244</v>
      </c>
      <c r="G805" s="237"/>
      <c r="H805" s="239" t="s">
        <v>28</v>
      </c>
      <c r="I805" s="241"/>
      <c r="J805" s="237"/>
      <c r="K805" s="237"/>
      <c r="L805" s="242"/>
      <c r="M805" s="243"/>
      <c r="N805" s="244"/>
      <c r="O805" s="244"/>
      <c r="P805" s="244"/>
      <c r="Q805" s="244"/>
      <c r="R805" s="244"/>
      <c r="S805" s="244"/>
      <c r="T805" s="245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46" t="s">
        <v>235</v>
      </c>
      <c r="AU805" s="246" t="s">
        <v>84</v>
      </c>
      <c r="AV805" s="13" t="s">
        <v>82</v>
      </c>
      <c r="AW805" s="13" t="s">
        <v>35</v>
      </c>
      <c r="AX805" s="13" t="s">
        <v>74</v>
      </c>
      <c r="AY805" s="246" t="s">
        <v>223</v>
      </c>
    </row>
    <row r="806" s="14" customFormat="1">
      <c r="A806" s="14"/>
      <c r="B806" s="247"/>
      <c r="C806" s="248"/>
      <c r="D806" s="238" t="s">
        <v>235</v>
      </c>
      <c r="E806" s="249" t="s">
        <v>28</v>
      </c>
      <c r="F806" s="250" t="s">
        <v>1132</v>
      </c>
      <c r="G806" s="248"/>
      <c r="H806" s="251">
        <v>151.80000000000001</v>
      </c>
      <c r="I806" s="252"/>
      <c r="J806" s="248"/>
      <c r="K806" s="248"/>
      <c r="L806" s="253"/>
      <c r="M806" s="254"/>
      <c r="N806" s="255"/>
      <c r="O806" s="255"/>
      <c r="P806" s="255"/>
      <c r="Q806" s="255"/>
      <c r="R806" s="255"/>
      <c r="S806" s="255"/>
      <c r="T806" s="256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57" t="s">
        <v>235</v>
      </c>
      <c r="AU806" s="257" t="s">
        <v>84</v>
      </c>
      <c r="AV806" s="14" t="s">
        <v>84</v>
      </c>
      <c r="AW806" s="14" t="s">
        <v>35</v>
      </c>
      <c r="AX806" s="14" t="s">
        <v>74</v>
      </c>
      <c r="AY806" s="257" t="s">
        <v>223</v>
      </c>
    </row>
    <row r="807" s="13" customFormat="1">
      <c r="A807" s="13"/>
      <c r="B807" s="236"/>
      <c r="C807" s="237"/>
      <c r="D807" s="238" t="s">
        <v>235</v>
      </c>
      <c r="E807" s="239" t="s">
        <v>28</v>
      </c>
      <c r="F807" s="240" t="s">
        <v>246</v>
      </c>
      <c r="G807" s="237"/>
      <c r="H807" s="239" t="s">
        <v>28</v>
      </c>
      <c r="I807" s="241"/>
      <c r="J807" s="237"/>
      <c r="K807" s="237"/>
      <c r="L807" s="242"/>
      <c r="M807" s="243"/>
      <c r="N807" s="244"/>
      <c r="O807" s="244"/>
      <c r="P807" s="244"/>
      <c r="Q807" s="244"/>
      <c r="R807" s="244"/>
      <c r="S807" s="244"/>
      <c r="T807" s="245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46" t="s">
        <v>235</v>
      </c>
      <c r="AU807" s="246" t="s">
        <v>84</v>
      </c>
      <c r="AV807" s="13" t="s">
        <v>82</v>
      </c>
      <c r="AW807" s="13" t="s">
        <v>35</v>
      </c>
      <c r="AX807" s="13" t="s">
        <v>74</v>
      </c>
      <c r="AY807" s="246" t="s">
        <v>223</v>
      </c>
    </row>
    <row r="808" s="14" customFormat="1">
      <c r="A808" s="14"/>
      <c r="B808" s="247"/>
      <c r="C808" s="248"/>
      <c r="D808" s="238" t="s">
        <v>235</v>
      </c>
      <c r="E808" s="249" t="s">
        <v>28</v>
      </c>
      <c r="F808" s="250" t="s">
        <v>1133</v>
      </c>
      <c r="G808" s="248"/>
      <c r="H808" s="251">
        <v>24.399999999999999</v>
      </c>
      <c r="I808" s="252"/>
      <c r="J808" s="248"/>
      <c r="K808" s="248"/>
      <c r="L808" s="253"/>
      <c r="M808" s="254"/>
      <c r="N808" s="255"/>
      <c r="O808" s="255"/>
      <c r="P808" s="255"/>
      <c r="Q808" s="255"/>
      <c r="R808" s="255"/>
      <c r="S808" s="255"/>
      <c r="T808" s="256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7" t="s">
        <v>235</v>
      </c>
      <c r="AU808" s="257" t="s">
        <v>84</v>
      </c>
      <c r="AV808" s="14" t="s">
        <v>84</v>
      </c>
      <c r="AW808" s="14" t="s">
        <v>35</v>
      </c>
      <c r="AX808" s="14" t="s">
        <v>74</v>
      </c>
      <c r="AY808" s="257" t="s">
        <v>223</v>
      </c>
    </row>
    <row r="809" s="15" customFormat="1">
      <c r="A809" s="15"/>
      <c r="B809" s="258"/>
      <c r="C809" s="259"/>
      <c r="D809" s="238" t="s">
        <v>235</v>
      </c>
      <c r="E809" s="260" t="s">
        <v>162</v>
      </c>
      <c r="F809" s="261" t="s">
        <v>248</v>
      </c>
      <c r="G809" s="259"/>
      <c r="H809" s="262">
        <v>176.19999999999999</v>
      </c>
      <c r="I809" s="263"/>
      <c r="J809" s="259"/>
      <c r="K809" s="259"/>
      <c r="L809" s="264"/>
      <c r="M809" s="265"/>
      <c r="N809" s="266"/>
      <c r="O809" s="266"/>
      <c r="P809" s="266"/>
      <c r="Q809" s="266"/>
      <c r="R809" s="266"/>
      <c r="S809" s="266"/>
      <c r="T809" s="267"/>
      <c r="U809" s="15"/>
      <c r="V809" s="15"/>
      <c r="W809" s="15"/>
      <c r="X809" s="15"/>
      <c r="Y809" s="15"/>
      <c r="Z809" s="15"/>
      <c r="AA809" s="15"/>
      <c r="AB809" s="15"/>
      <c r="AC809" s="15"/>
      <c r="AD809" s="15"/>
      <c r="AE809" s="15"/>
      <c r="AT809" s="268" t="s">
        <v>235</v>
      </c>
      <c r="AU809" s="268" t="s">
        <v>84</v>
      </c>
      <c r="AV809" s="15" t="s">
        <v>231</v>
      </c>
      <c r="AW809" s="15" t="s">
        <v>35</v>
      </c>
      <c r="AX809" s="15" t="s">
        <v>82</v>
      </c>
      <c r="AY809" s="268" t="s">
        <v>223</v>
      </c>
    </row>
    <row r="810" s="2" customFormat="1" ht="16.5" customHeight="1">
      <c r="A810" s="42"/>
      <c r="B810" s="43"/>
      <c r="C810" s="269" t="s">
        <v>1134</v>
      </c>
      <c r="D810" s="269" t="s">
        <v>375</v>
      </c>
      <c r="E810" s="270" t="s">
        <v>1135</v>
      </c>
      <c r="F810" s="271" t="s">
        <v>1136</v>
      </c>
      <c r="G810" s="272" t="s">
        <v>240</v>
      </c>
      <c r="H810" s="273">
        <v>185.00999999999999</v>
      </c>
      <c r="I810" s="274"/>
      <c r="J810" s="275">
        <f>ROUND(I810*H810,2)</f>
        <v>0</v>
      </c>
      <c r="K810" s="271" t="s">
        <v>28</v>
      </c>
      <c r="L810" s="276"/>
      <c r="M810" s="277" t="s">
        <v>28</v>
      </c>
      <c r="N810" s="278" t="s">
        <v>45</v>
      </c>
      <c r="O810" s="88"/>
      <c r="P810" s="227">
        <f>O810*H810</f>
        <v>0</v>
      </c>
      <c r="Q810" s="227">
        <v>0.00029999999999999997</v>
      </c>
      <c r="R810" s="227">
        <f>Q810*H810</f>
        <v>0.05550299999999999</v>
      </c>
      <c r="S810" s="227">
        <v>0</v>
      </c>
      <c r="T810" s="228">
        <f>S810*H810</f>
        <v>0</v>
      </c>
      <c r="U810" s="42"/>
      <c r="V810" s="42"/>
      <c r="W810" s="42"/>
      <c r="X810" s="42"/>
      <c r="Y810" s="42"/>
      <c r="Z810" s="42"/>
      <c r="AA810" s="42"/>
      <c r="AB810" s="42"/>
      <c r="AC810" s="42"/>
      <c r="AD810" s="42"/>
      <c r="AE810" s="42"/>
      <c r="AR810" s="229" t="s">
        <v>420</v>
      </c>
      <c r="AT810" s="229" t="s">
        <v>375</v>
      </c>
      <c r="AU810" s="229" t="s">
        <v>84</v>
      </c>
      <c r="AY810" s="21" t="s">
        <v>223</v>
      </c>
      <c r="BE810" s="230">
        <f>IF(N810="základní",J810,0)</f>
        <v>0</v>
      </c>
      <c r="BF810" s="230">
        <f>IF(N810="snížená",J810,0)</f>
        <v>0</v>
      </c>
      <c r="BG810" s="230">
        <f>IF(N810="zákl. přenesená",J810,0)</f>
        <v>0</v>
      </c>
      <c r="BH810" s="230">
        <f>IF(N810="sníž. přenesená",J810,0)</f>
        <v>0</v>
      </c>
      <c r="BI810" s="230">
        <f>IF(N810="nulová",J810,0)</f>
        <v>0</v>
      </c>
      <c r="BJ810" s="21" t="s">
        <v>82</v>
      </c>
      <c r="BK810" s="230">
        <f>ROUND(I810*H810,2)</f>
        <v>0</v>
      </c>
      <c r="BL810" s="21" t="s">
        <v>257</v>
      </c>
      <c r="BM810" s="229" t="s">
        <v>1137</v>
      </c>
    </row>
    <row r="811" s="14" customFormat="1">
      <c r="A811" s="14"/>
      <c r="B811" s="247"/>
      <c r="C811" s="248"/>
      <c r="D811" s="238" t="s">
        <v>235</v>
      </c>
      <c r="E811" s="249" t="s">
        <v>28</v>
      </c>
      <c r="F811" s="250" t="s">
        <v>1138</v>
      </c>
      <c r="G811" s="248"/>
      <c r="H811" s="251">
        <v>185.00999999999999</v>
      </c>
      <c r="I811" s="252"/>
      <c r="J811" s="248"/>
      <c r="K811" s="248"/>
      <c r="L811" s="253"/>
      <c r="M811" s="254"/>
      <c r="N811" s="255"/>
      <c r="O811" s="255"/>
      <c r="P811" s="255"/>
      <c r="Q811" s="255"/>
      <c r="R811" s="255"/>
      <c r="S811" s="255"/>
      <c r="T811" s="256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57" t="s">
        <v>235</v>
      </c>
      <c r="AU811" s="257" t="s">
        <v>84</v>
      </c>
      <c r="AV811" s="14" t="s">
        <v>84</v>
      </c>
      <c r="AW811" s="14" t="s">
        <v>35</v>
      </c>
      <c r="AX811" s="14" t="s">
        <v>82</v>
      </c>
      <c r="AY811" s="257" t="s">
        <v>223</v>
      </c>
    </row>
    <row r="812" s="2" customFormat="1" ht="16.5" customHeight="1">
      <c r="A812" s="42"/>
      <c r="B812" s="43"/>
      <c r="C812" s="218" t="s">
        <v>1139</v>
      </c>
      <c r="D812" s="218" t="s">
        <v>226</v>
      </c>
      <c r="E812" s="219" t="s">
        <v>1140</v>
      </c>
      <c r="F812" s="220" t="s">
        <v>1141</v>
      </c>
      <c r="G812" s="221" t="s">
        <v>240</v>
      </c>
      <c r="H812" s="222">
        <v>15.25</v>
      </c>
      <c r="I812" s="223"/>
      <c r="J812" s="224">
        <f>ROUND(I812*H812,2)</f>
        <v>0</v>
      </c>
      <c r="K812" s="220" t="s">
        <v>230</v>
      </c>
      <c r="L812" s="48"/>
      <c r="M812" s="225" t="s">
        <v>28</v>
      </c>
      <c r="N812" s="226" t="s">
        <v>45</v>
      </c>
      <c r="O812" s="88"/>
      <c r="P812" s="227">
        <f>O812*H812</f>
        <v>0</v>
      </c>
      <c r="Q812" s="227">
        <v>0.00024000000000000001</v>
      </c>
      <c r="R812" s="227">
        <f>Q812*H812</f>
        <v>0.0036600000000000001</v>
      </c>
      <c r="S812" s="227">
        <v>0</v>
      </c>
      <c r="T812" s="228">
        <f>S812*H812</f>
        <v>0</v>
      </c>
      <c r="U812" s="42"/>
      <c r="V812" s="42"/>
      <c r="W812" s="42"/>
      <c r="X812" s="42"/>
      <c r="Y812" s="42"/>
      <c r="Z812" s="42"/>
      <c r="AA812" s="42"/>
      <c r="AB812" s="42"/>
      <c r="AC812" s="42"/>
      <c r="AD812" s="42"/>
      <c r="AE812" s="42"/>
      <c r="AR812" s="229" t="s">
        <v>257</v>
      </c>
      <c r="AT812" s="229" t="s">
        <v>226</v>
      </c>
      <c r="AU812" s="229" t="s">
        <v>84</v>
      </c>
      <c r="AY812" s="21" t="s">
        <v>223</v>
      </c>
      <c r="BE812" s="230">
        <f>IF(N812="základní",J812,0)</f>
        <v>0</v>
      </c>
      <c r="BF812" s="230">
        <f>IF(N812="snížená",J812,0)</f>
        <v>0</v>
      </c>
      <c r="BG812" s="230">
        <f>IF(N812="zákl. přenesená",J812,0)</f>
        <v>0</v>
      </c>
      <c r="BH812" s="230">
        <f>IF(N812="sníž. přenesená",J812,0)</f>
        <v>0</v>
      </c>
      <c r="BI812" s="230">
        <f>IF(N812="nulová",J812,0)</f>
        <v>0</v>
      </c>
      <c r="BJ812" s="21" t="s">
        <v>82</v>
      </c>
      <c r="BK812" s="230">
        <f>ROUND(I812*H812,2)</f>
        <v>0</v>
      </c>
      <c r="BL812" s="21" t="s">
        <v>257</v>
      </c>
      <c r="BM812" s="229" t="s">
        <v>1142</v>
      </c>
    </row>
    <row r="813" s="2" customFormat="1">
      <c r="A813" s="42"/>
      <c r="B813" s="43"/>
      <c r="C813" s="44"/>
      <c r="D813" s="231" t="s">
        <v>233</v>
      </c>
      <c r="E813" s="44"/>
      <c r="F813" s="232" t="s">
        <v>1143</v>
      </c>
      <c r="G813" s="44"/>
      <c r="H813" s="44"/>
      <c r="I813" s="233"/>
      <c r="J813" s="44"/>
      <c r="K813" s="44"/>
      <c r="L813" s="48"/>
      <c r="M813" s="234"/>
      <c r="N813" s="235"/>
      <c r="O813" s="88"/>
      <c r="P813" s="88"/>
      <c r="Q813" s="88"/>
      <c r="R813" s="88"/>
      <c r="S813" s="88"/>
      <c r="T813" s="89"/>
      <c r="U813" s="42"/>
      <c r="V813" s="42"/>
      <c r="W813" s="42"/>
      <c r="X813" s="42"/>
      <c r="Y813" s="42"/>
      <c r="Z813" s="42"/>
      <c r="AA813" s="42"/>
      <c r="AB813" s="42"/>
      <c r="AC813" s="42"/>
      <c r="AD813" s="42"/>
      <c r="AE813" s="42"/>
      <c r="AT813" s="21" t="s">
        <v>233</v>
      </c>
      <c r="AU813" s="21" t="s">
        <v>84</v>
      </c>
    </row>
    <row r="814" s="13" customFormat="1">
      <c r="A814" s="13"/>
      <c r="B814" s="236"/>
      <c r="C814" s="237"/>
      <c r="D814" s="238" t="s">
        <v>235</v>
      </c>
      <c r="E814" s="239" t="s">
        <v>28</v>
      </c>
      <c r="F814" s="240" t="s">
        <v>244</v>
      </c>
      <c r="G814" s="237"/>
      <c r="H814" s="239" t="s">
        <v>28</v>
      </c>
      <c r="I814" s="241"/>
      <c r="J814" s="237"/>
      <c r="K814" s="237"/>
      <c r="L814" s="242"/>
      <c r="M814" s="243"/>
      <c r="N814" s="244"/>
      <c r="O814" s="244"/>
      <c r="P814" s="244"/>
      <c r="Q814" s="244"/>
      <c r="R814" s="244"/>
      <c r="S814" s="244"/>
      <c r="T814" s="245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46" t="s">
        <v>235</v>
      </c>
      <c r="AU814" s="246" t="s">
        <v>84</v>
      </c>
      <c r="AV814" s="13" t="s">
        <v>82</v>
      </c>
      <c r="AW814" s="13" t="s">
        <v>35</v>
      </c>
      <c r="AX814" s="13" t="s">
        <v>74</v>
      </c>
      <c r="AY814" s="246" t="s">
        <v>223</v>
      </c>
    </row>
    <row r="815" s="14" customFormat="1">
      <c r="A815" s="14"/>
      <c r="B815" s="247"/>
      <c r="C815" s="248"/>
      <c r="D815" s="238" t="s">
        <v>235</v>
      </c>
      <c r="E815" s="249" t="s">
        <v>28</v>
      </c>
      <c r="F815" s="250" t="s">
        <v>1144</v>
      </c>
      <c r="G815" s="248"/>
      <c r="H815" s="251">
        <v>6.8499999999999996</v>
      </c>
      <c r="I815" s="252"/>
      <c r="J815" s="248"/>
      <c r="K815" s="248"/>
      <c r="L815" s="253"/>
      <c r="M815" s="254"/>
      <c r="N815" s="255"/>
      <c r="O815" s="255"/>
      <c r="P815" s="255"/>
      <c r="Q815" s="255"/>
      <c r="R815" s="255"/>
      <c r="S815" s="255"/>
      <c r="T815" s="256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57" t="s">
        <v>235</v>
      </c>
      <c r="AU815" s="257" t="s">
        <v>84</v>
      </c>
      <c r="AV815" s="14" t="s">
        <v>84</v>
      </c>
      <c r="AW815" s="14" t="s">
        <v>35</v>
      </c>
      <c r="AX815" s="14" t="s">
        <v>74</v>
      </c>
      <c r="AY815" s="257" t="s">
        <v>223</v>
      </c>
    </row>
    <row r="816" s="13" customFormat="1">
      <c r="A816" s="13"/>
      <c r="B816" s="236"/>
      <c r="C816" s="237"/>
      <c r="D816" s="238" t="s">
        <v>235</v>
      </c>
      <c r="E816" s="239" t="s">
        <v>28</v>
      </c>
      <c r="F816" s="240" t="s">
        <v>246</v>
      </c>
      <c r="G816" s="237"/>
      <c r="H816" s="239" t="s">
        <v>28</v>
      </c>
      <c r="I816" s="241"/>
      <c r="J816" s="237"/>
      <c r="K816" s="237"/>
      <c r="L816" s="242"/>
      <c r="M816" s="243"/>
      <c r="N816" s="244"/>
      <c r="O816" s="244"/>
      <c r="P816" s="244"/>
      <c r="Q816" s="244"/>
      <c r="R816" s="244"/>
      <c r="S816" s="244"/>
      <c r="T816" s="245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46" t="s">
        <v>235</v>
      </c>
      <c r="AU816" s="246" t="s">
        <v>84</v>
      </c>
      <c r="AV816" s="13" t="s">
        <v>82</v>
      </c>
      <c r="AW816" s="13" t="s">
        <v>35</v>
      </c>
      <c r="AX816" s="13" t="s">
        <v>74</v>
      </c>
      <c r="AY816" s="246" t="s">
        <v>223</v>
      </c>
    </row>
    <row r="817" s="14" customFormat="1">
      <c r="A817" s="14"/>
      <c r="B817" s="247"/>
      <c r="C817" s="248"/>
      <c r="D817" s="238" t="s">
        <v>235</v>
      </c>
      <c r="E817" s="249" t="s">
        <v>28</v>
      </c>
      <c r="F817" s="250" t="s">
        <v>1145</v>
      </c>
      <c r="G817" s="248"/>
      <c r="H817" s="251">
        <v>8.4000000000000004</v>
      </c>
      <c r="I817" s="252"/>
      <c r="J817" s="248"/>
      <c r="K817" s="248"/>
      <c r="L817" s="253"/>
      <c r="M817" s="254"/>
      <c r="N817" s="255"/>
      <c r="O817" s="255"/>
      <c r="P817" s="255"/>
      <c r="Q817" s="255"/>
      <c r="R817" s="255"/>
      <c r="S817" s="255"/>
      <c r="T817" s="256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57" t="s">
        <v>235</v>
      </c>
      <c r="AU817" s="257" t="s">
        <v>84</v>
      </c>
      <c r="AV817" s="14" t="s">
        <v>84</v>
      </c>
      <c r="AW817" s="14" t="s">
        <v>35</v>
      </c>
      <c r="AX817" s="14" t="s">
        <v>74</v>
      </c>
      <c r="AY817" s="257" t="s">
        <v>223</v>
      </c>
    </row>
    <row r="818" s="15" customFormat="1">
      <c r="A818" s="15"/>
      <c r="B818" s="258"/>
      <c r="C818" s="259"/>
      <c r="D818" s="238" t="s">
        <v>235</v>
      </c>
      <c r="E818" s="260" t="s">
        <v>28</v>
      </c>
      <c r="F818" s="261" t="s">
        <v>248</v>
      </c>
      <c r="G818" s="259"/>
      <c r="H818" s="262">
        <v>15.25</v>
      </c>
      <c r="I818" s="263"/>
      <c r="J818" s="259"/>
      <c r="K818" s="259"/>
      <c r="L818" s="264"/>
      <c r="M818" s="265"/>
      <c r="N818" s="266"/>
      <c r="O818" s="266"/>
      <c r="P818" s="266"/>
      <c r="Q818" s="266"/>
      <c r="R818" s="266"/>
      <c r="S818" s="266"/>
      <c r="T818" s="267"/>
      <c r="U818" s="15"/>
      <c r="V818" s="15"/>
      <c r="W818" s="15"/>
      <c r="X818" s="15"/>
      <c r="Y818" s="15"/>
      <c r="Z818" s="15"/>
      <c r="AA818" s="15"/>
      <c r="AB818" s="15"/>
      <c r="AC818" s="15"/>
      <c r="AD818" s="15"/>
      <c r="AE818" s="15"/>
      <c r="AT818" s="268" t="s">
        <v>235</v>
      </c>
      <c r="AU818" s="268" t="s">
        <v>84</v>
      </c>
      <c r="AV818" s="15" t="s">
        <v>231</v>
      </c>
      <c r="AW818" s="15" t="s">
        <v>35</v>
      </c>
      <c r="AX818" s="15" t="s">
        <v>82</v>
      </c>
      <c r="AY818" s="268" t="s">
        <v>223</v>
      </c>
    </row>
    <row r="819" s="2" customFormat="1" ht="24.15" customHeight="1">
      <c r="A819" s="42"/>
      <c r="B819" s="43"/>
      <c r="C819" s="218" t="s">
        <v>1146</v>
      </c>
      <c r="D819" s="218" t="s">
        <v>226</v>
      </c>
      <c r="E819" s="219" t="s">
        <v>1147</v>
      </c>
      <c r="F819" s="220" t="s">
        <v>1148</v>
      </c>
      <c r="G819" s="221" t="s">
        <v>256</v>
      </c>
      <c r="H819" s="222">
        <v>7.6280000000000001</v>
      </c>
      <c r="I819" s="223"/>
      <c r="J819" s="224">
        <f>ROUND(I819*H819,2)</f>
        <v>0</v>
      </c>
      <c r="K819" s="220" t="s">
        <v>230</v>
      </c>
      <c r="L819" s="48"/>
      <c r="M819" s="225" t="s">
        <v>28</v>
      </c>
      <c r="N819" s="226" t="s">
        <v>45</v>
      </c>
      <c r="O819" s="88"/>
      <c r="P819" s="227">
        <f>O819*H819</f>
        <v>0</v>
      </c>
      <c r="Q819" s="227">
        <v>0</v>
      </c>
      <c r="R819" s="227">
        <f>Q819*H819</f>
        <v>0</v>
      </c>
      <c r="S819" s="227">
        <v>0</v>
      </c>
      <c r="T819" s="228">
        <f>S819*H819</f>
        <v>0</v>
      </c>
      <c r="U819" s="42"/>
      <c r="V819" s="42"/>
      <c r="W819" s="42"/>
      <c r="X819" s="42"/>
      <c r="Y819" s="42"/>
      <c r="Z819" s="42"/>
      <c r="AA819" s="42"/>
      <c r="AB819" s="42"/>
      <c r="AC819" s="42"/>
      <c r="AD819" s="42"/>
      <c r="AE819" s="42"/>
      <c r="AR819" s="229" t="s">
        <v>257</v>
      </c>
      <c r="AT819" s="229" t="s">
        <v>226</v>
      </c>
      <c r="AU819" s="229" t="s">
        <v>84</v>
      </c>
      <c r="AY819" s="21" t="s">
        <v>223</v>
      </c>
      <c r="BE819" s="230">
        <f>IF(N819="základní",J819,0)</f>
        <v>0</v>
      </c>
      <c r="BF819" s="230">
        <f>IF(N819="snížená",J819,0)</f>
        <v>0</v>
      </c>
      <c r="BG819" s="230">
        <f>IF(N819="zákl. přenesená",J819,0)</f>
        <v>0</v>
      </c>
      <c r="BH819" s="230">
        <f>IF(N819="sníž. přenesená",J819,0)</f>
        <v>0</v>
      </c>
      <c r="BI819" s="230">
        <f>IF(N819="nulová",J819,0)</f>
        <v>0</v>
      </c>
      <c r="BJ819" s="21" t="s">
        <v>82</v>
      </c>
      <c r="BK819" s="230">
        <f>ROUND(I819*H819,2)</f>
        <v>0</v>
      </c>
      <c r="BL819" s="21" t="s">
        <v>257</v>
      </c>
      <c r="BM819" s="229" t="s">
        <v>1149</v>
      </c>
    </row>
    <row r="820" s="2" customFormat="1">
      <c r="A820" s="42"/>
      <c r="B820" s="43"/>
      <c r="C820" s="44"/>
      <c r="D820" s="231" t="s">
        <v>233</v>
      </c>
      <c r="E820" s="44"/>
      <c r="F820" s="232" t="s">
        <v>1150</v>
      </c>
      <c r="G820" s="44"/>
      <c r="H820" s="44"/>
      <c r="I820" s="233"/>
      <c r="J820" s="44"/>
      <c r="K820" s="44"/>
      <c r="L820" s="48"/>
      <c r="M820" s="234"/>
      <c r="N820" s="235"/>
      <c r="O820" s="88"/>
      <c r="P820" s="88"/>
      <c r="Q820" s="88"/>
      <c r="R820" s="88"/>
      <c r="S820" s="88"/>
      <c r="T820" s="89"/>
      <c r="U820" s="42"/>
      <c r="V820" s="42"/>
      <c r="W820" s="42"/>
      <c r="X820" s="42"/>
      <c r="Y820" s="42"/>
      <c r="Z820" s="42"/>
      <c r="AA820" s="42"/>
      <c r="AB820" s="42"/>
      <c r="AC820" s="42"/>
      <c r="AD820" s="42"/>
      <c r="AE820" s="42"/>
      <c r="AT820" s="21" t="s">
        <v>233</v>
      </c>
      <c r="AU820" s="21" t="s">
        <v>84</v>
      </c>
    </row>
    <row r="821" s="12" customFormat="1" ht="22.8" customHeight="1">
      <c r="A821" s="12"/>
      <c r="B821" s="202"/>
      <c r="C821" s="203"/>
      <c r="D821" s="204" t="s">
        <v>73</v>
      </c>
      <c r="E821" s="216" t="s">
        <v>1151</v>
      </c>
      <c r="F821" s="216" t="s">
        <v>1152</v>
      </c>
      <c r="G821" s="203"/>
      <c r="H821" s="203"/>
      <c r="I821" s="206"/>
      <c r="J821" s="217">
        <f>BK821</f>
        <v>0</v>
      </c>
      <c r="K821" s="203"/>
      <c r="L821" s="208"/>
      <c r="M821" s="209"/>
      <c r="N821" s="210"/>
      <c r="O821" s="210"/>
      <c r="P821" s="211">
        <f>SUM(P822:P850)</f>
        <v>0</v>
      </c>
      <c r="Q821" s="210"/>
      <c r="R821" s="211">
        <f>SUM(R822:R850)</f>
        <v>0.0037309799999999996</v>
      </c>
      <c r="S821" s="210"/>
      <c r="T821" s="212">
        <f>SUM(T822:T850)</f>
        <v>0</v>
      </c>
      <c r="U821" s="12"/>
      <c r="V821" s="12"/>
      <c r="W821" s="12"/>
      <c r="X821" s="12"/>
      <c r="Y821" s="12"/>
      <c r="Z821" s="12"/>
      <c r="AA821" s="12"/>
      <c r="AB821" s="12"/>
      <c r="AC821" s="12"/>
      <c r="AD821" s="12"/>
      <c r="AE821" s="12"/>
      <c r="AR821" s="213" t="s">
        <v>84</v>
      </c>
      <c r="AT821" s="214" t="s">
        <v>73</v>
      </c>
      <c r="AU821" s="214" t="s">
        <v>82</v>
      </c>
      <c r="AY821" s="213" t="s">
        <v>223</v>
      </c>
      <c r="BK821" s="215">
        <f>SUM(BK822:BK850)</f>
        <v>0</v>
      </c>
    </row>
    <row r="822" s="2" customFormat="1" ht="21.75" customHeight="1">
      <c r="A822" s="42"/>
      <c r="B822" s="43"/>
      <c r="C822" s="218" t="s">
        <v>1153</v>
      </c>
      <c r="D822" s="218" t="s">
        <v>226</v>
      </c>
      <c r="E822" s="219" t="s">
        <v>1154</v>
      </c>
      <c r="F822" s="220" t="s">
        <v>1155</v>
      </c>
      <c r="G822" s="221" t="s">
        <v>229</v>
      </c>
      <c r="H822" s="222">
        <v>4.9880000000000004</v>
      </c>
      <c r="I822" s="223"/>
      <c r="J822" s="224">
        <f>ROUND(I822*H822,2)</f>
        <v>0</v>
      </c>
      <c r="K822" s="220" t="s">
        <v>230</v>
      </c>
      <c r="L822" s="48"/>
      <c r="M822" s="225" t="s">
        <v>28</v>
      </c>
      <c r="N822" s="226" t="s">
        <v>45</v>
      </c>
      <c r="O822" s="88"/>
      <c r="P822" s="227">
        <f>O822*H822</f>
        <v>0</v>
      </c>
      <c r="Q822" s="227">
        <v>6.9999999999999994E-05</v>
      </c>
      <c r="R822" s="227">
        <f>Q822*H822</f>
        <v>0.00034916</v>
      </c>
      <c r="S822" s="227">
        <v>0</v>
      </c>
      <c r="T822" s="228">
        <f>S822*H822</f>
        <v>0</v>
      </c>
      <c r="U822" s="42"/>
      <c r="V822" s="42"/>
      <c r="W822" s="42"/>
      <c r="X822" s="42"/>
      <c r="Y822" s="42"/>
      <c r="Z822" s="42"/>
      <c r="AA822" s="42"/>
      <c r="AB822" s="42"/>
      <c r="AC822" s="42"/>
      <c r="AD822" s="42"/>
      <c r="AE822" s="42"/>
      <c r="AR822" s="229" t="s">
        <v>257</v>
      </c>
      <c r="AT822" s="229" t="s">
        <v>226</v>
      </c>
      <c r="AU822" s="229" t="s">
        <v>84</v>
      </c>
      <c r="AY822" s="21" t="s">
        <v>223</v>
      </c>
      <c r="BE822" s="230">
        <f>IF(N822="základní",J822,0)</f>
        <v>0</v>
      </c>
      <c r="BF822" s="230">
        <f>IF(N822="snížená",J822,0)</f>
        <v>0</v>
      </c>
      <c r="BG822" s="230">
        <f>IF(N822="zákl. přenesená",J822,0)</f>
        <v>0</v>
      </c>
      <c r="BH822" s="230">
        <f>IF(N822="sníž. přenesená",J822,0)</f>
        <v>0</v>
      </c>
      <c r="BI822" s="230">
        <f>IF(N822="nulová",J822,0)</f>
        <v>0</v>
      </c>
      <c r="BJ822" s="21" t="s">
        <v>82</v>
      </c>
      <c r="BK822" s="230">
        <f>ROUND(I822*H822,2)</f>
        <v>0</v>
      </c>
      <c r="BL822" s="21" t="s">
        <v>257</v>
      </c>
      <c r="BM822" s="229" t="s">
        <v>1156</v>
      </c>
    </row>
    <row r="823" s="2" customFormat="1">
      <c r="A823" s="42"/>
      <c r="B823" s="43"/>
      <c r="C823" s="44"/>
      <c r="D823" s="231" t="s">
        <v>233</v>
      </c>
      <c r="E823" s="44"/>
      <c r="F823" s="232" t="s">
        <v>1157</v>
      </c>
      <c r="G823" s="44"/>
      <c r="H823" s="44"/>
      <c r="I823" s="233"/>
      <c r="J823" s="44"/>
      <c r="K823" s="44"/>
      <c r="L823" s="48"/>
      <c r="M823" s="234"/>
      <c r="N823" s="235"/>
      <c r="O823" s="88"/>
      <c r="P823" s="88"/>
      <c r="Q823" s="88"/>
      <c r="R823" s="88"/>
      <c r="S823" s="88"/>
      <c r="T823" s="89"/>
      <c r="U823" s="42"/>
      <c r="V823" s="42"/>
      <c r="W823" s="42"/>
      <c r="X823" s="42"/>
      <c r="Y823" s="42"/>
      <c r="Z823" s="42"/>
      <c r="AA823" s="42"/>
      <c r="AB823" s="42"/>
      <c r="AC823" s="42"/>
      <c r="AD823" s="42"/>
      <c r="AE823" s="42"/>
      <c r="AT823" s="21" t="s">
        <v>233</v>
      </c>
      <c r="AU823" s="21" t="s">
        <v>84</v>
      </c>
    </row>
    <row r="824" s="14" customFormat="1">
      <c r="A824" s="14"/>
      <c r="B824" s="247"/>
      <c r="C824" s="248"/>
      <c r="D824" s="238" t="s">
        <v>235</v>
      </c>
      <c r="E824" s="249" t="s">
        <v>28</v>
      </c>
      <c r="F824" s="250" t="s">
        <v>117</v>
      </c>
      <c r="G824" s="248"/>
      <c r="H824" s="251">
        <v>4.9880000000000004</v>
      </c>
      <c r="I824" s="252"/>
      <c r="J824" s="248"/>
      <c r="K824" s="248"/>
      <c r="L824" s="253"/>
      <c r="M824" s="254"/>
      <c r="N824" s="255"/>
      <c r="O824" s="255"/>
      <c r="P824" s="255"/>
      <c r="Q824" s="255"/>
      <c r="R824" s="255"/>
      <c r="S824" s="255"/>
      <c r="T824" s="256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57" t="s">
        <v>235</v>
      </c>
      <c r="AU824" s="257" t="s">
        <v>84</v>
      </c>
      <c r="AV824" s="14" t="s">
        <v>84</v>
      </c>
      <c r="AW824" s="14" t="s">
        <v>35</v>
      </c>
      <c r="AX824" s="14" t="s">
        <v>82</v>
      </c>
      <c r="AY824" s="257" t="s">
        <v>223</v>
      </c>
    </row>
    <row r="825" s="2" customFormat="1" ht="16.5" customHeight="1">
      <c r="A825" s="42"/>
      <c r="B825" s="43"/>
      <c r="C825" s="218" t="s">
        <v>1158</v>
      </c>
      <c r="D825" s="218" t="s">
        <v>226</v>
      </c>
      <c r="E825" s="219" t="s">
        <v>1159</v>
      </c>
      <c r="F825" s="220" t="s">
        <v>1160</v>
      </c>
      <c r="G825" s="221" t="s">
        <v>229</v>
      </c>
      <c r="H825" s="222">
        <v>4.9880000000000004</v>
      </c>
      <c r="I825" s="223"/>
      <c r="J825" s="224">
        <f>ROUND(I825*H825,2)</f>
        <v>0</v>
      </c>
      <c r="K825" s="220" t="s">
        <v>230</v>
      </c>
      <c r="L825" s="48"/>
      <c r="M825" s="225" t="s">
        <v>28</v>
      </c>
      <c r="N825" s="226" t="s">
        <v>45</v>
      </c>
      <c r="O825" s="88"/>
      <c r="P825" s="227">
        <f>O825*H825</f>
        <v>0</v>
      </c>
      <c r="Q825" s="227">
        <v>2.0000000000000002E-05</v>
      </c>
      <c r="R825" s="227">
        <f>Q825*H825</f>
        <v>9.9760000000000021E-05</v>
      </c>
      <c r="S825" s="227">
        <v>0</v>
      </c>
      <c r="T825" s="228">
        <f>S825*H825</f>
        <v>0</v>
      </c>
      <c r="U825" s="42"/>
      <c r="V825" s="42"/>
      <c r="W825" s="42"/>
      <c r="X825" s="42"/>
      <c r="Y825" s="42"/>
      <c r="Z825" s="42"/>
      <c r="AA825" s="42"/>
      <c r="AB825" s="42"/>
      <c r="AC825" s="42"/>
      <c r="AD825" s="42"/>
      <c r="AE825" s="42"/>
      <c r="AR825" s="229" t="s">
        <v>257</v>
      </c>
      <c r="AT825" s="229" t="s">
        <v>226</v>
      </c>
      <c r="AU825" s="229" t="s">
        <v>84</v>
      </c>
      <c r="AY825" s="21" t="s">
        <v>223</v>
      </c>
      <c r="BE825" s="230">
        <f>IF(N825="základní",J825,0)</f>
        <v>0</v>
      </c>
      <c r="BF825" s="230">
        <f>IF(N825="snížená",J825,0)</f>
        <v>0</v>
      </c>
      <c r="BG825" s="230">
        <f>IF(N825="zákl. přenesená",J825,0)</f>
        <v>0</v>
      </c>
      <c r="BH825" s="230">
        <f>IF(N825="sníž. přenesená",J825,0)</f>
        <v>0</v>
      </c>
      <c r="BI825" s="230">
        <f>IF(N825="nulová",J825,0)</f>
        <v>0</v>
      </c>
      <c r="BJ825" s="21" t="s">
        <v>82</v>
      </c>
      <c r="BK825" s="230">
        <f>ROUND(I825*H825,2)</f>
        <v>0</v>
      </c>
      <c r="BL825" s="21" t="s">
        <v>257</v>
      </c>
      <c r="BM825" s="229" t="s">
        <v>1161</v>
      </c>
    </row>
    <row r="826" s="2" customFormat="1">
      <c r="A826" s="42"/>
      <c r="B826" s="43"/>
      <c r="C826" s="44"/>
      <c r="D826" s="231" t="s">
        <v>233</v>
      </c>
      <c r="E826" s="44"/>
      <c r="F826" s="232" t="s">
        <v>1162</v>
      </c>
      <c r="G826" s="44"/>
      <c r="H826" s="44"/>
      <c r="I826" s="233"/>
      <c r="J826" s="44"/>
      <c r="K826" s="44"/>
      <c r="L826" s="48"/>
      <c r="M826" s="234"/>
      <c r="N826" s="235"/>
      <c r="O826" s="88"/>
      <c r="P826" s="88"/>
      <c r="Q826" s="88"/>
      <c r="R826" s="88"/>
      <c r="S826" s="88"/>
      <c r="T826" s="89"/>
      <c r="U826" s="42"/>
      <c r="V826" s="42"/>
      <c r="W826" s="42"/>
      <c r="X826" s="42"/>
      <c r="Y826" s="42"/>
      <c r="Z826" s="42"/>
      <c r="AA826" s="42"/>
      <c r="AB826" s="42"/>
      <c r="AC826" s="42"/>
      <c r="AD826" s="42"/>
      <c r="AE826" s="42"/>
      <c r="AT826" s="21" t="s">
        <v>233</v>
      </c>
      <c r="AU826" s="21" t="s">
        <v>84</v>
      </c>
    </row>
    <row r="827" s="14" customFormat="1">
      <c r="A827" s="14"/>
      <c r="B827" s="247"/>
      <c r="C827" s="248"/>
      <c r="D827" s="238" t="s">
        <v>235</v>
      </c>
      <c r="E827" s="249" t="s">
        <v>28</v>
      </c>
      <c r="F827" s="250" t="s">
        <v>117</v>
      </c>
      <c r="G827" s="248"/>
      <c r="H827" s="251">
        <v>4.9880000000000004</v>
      </c>
      <c r="I827" s="252"/>
      <c r="J827" s="248"/>
      <c r="K827" s="248"/>
      <c r="L827" s="253"/>
      <c r="M827" s="254"/>
      <c r="N827" s="255"/>
      <c r="O827" s="255"/>
      <c r="P827" s="255"/>
      <c r="Q827" s="255"/>
      <c r="R827" s="255"/>
      <c r="S827" s="255"/>
      <c r="T827" s="256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57" t="s">
        <v>235</v>
      </c>
      <c r="AU827" s="257" t="s">
        <v>84</v>
      </c>
      <c r="AV827" s="14" t="s">
        <v>84</v>
      </c>
      <c r="AW827" s="14" t="s">
        <v>35</v>
      </c>
      <c r="AX827" s="14" t="s">
        <v>82</v>
      </c>
      <c r="AY827" s="257" t="s">
        <v>223</v>
      </c>
    </row>
    <row r="828" s="2" customFormat="1" ht="16.5" customHeight="1">
      <c r="A828" s="42"/>
      <c r="B828" s="43"/>
      <c r="C828" s="218" t="s">
        <v>1163</v>
      </c>
      <c r="D828" s="218" t="s">
        <v>226</v>
      </c>
      <c r="E828" s="219" t="s">
        <v>1164</v>
      </c>
      <c r="F828" s="220" t="s">
        <v>1165</v>
      </c>
      <c r="G828" s="221" t="s">
        <v>229</v>
      </c>
      <c r="H828" s="222">
        <v>1.7250000000000001</v>
      </c>
      <c r="I828" s="223"/>
      <c r="J828" s="224">
        <f>ROUND(I828*H828,2)</f>
        <v>0</v>
      </c>
      <c r="K828" s="220" t="s">
        <v>230</v>
      </c>
      <c r="L828" s="48"/>
      <c r="M828" s="225" t="s">
        <v>28</v>
      </c>
      <c r="N828" s="226" t="s">
        <v>45</v>
      </c>
      <c r="O828" s="88"/>
      <c r="P828" s="227">
        <f>O828*H828</f>
        <v>0</v>
      </c>
      <c r="Q828" s="227">
        <v>0.00017000000000000001</v>
      </c>
      <c r="R828" s="227">
        <f>Q828*H828</f>
        <v>0.00029325000000000005</v>
      </c>
      <c r="S828" s="227">
        <v>0</v>
      </c>
      <c r="T828" s="228">
        <f>S828*H828</f>
        <v>0</v>
      </c>
      <c r="U828" s="42"/>
      <c r="V828" s="42"/>
      <c r="W828" s="42"/>
      <c r="X828" s="42"/>
      <c r="Y828" s="42"/>
      <c r="Z828" s="42"/>
      <c r="AA828" s="42"/>
      <c r="AB828" s="42"/>
      <c r="AC828" s="42"/>
      <c r="AD828" s="42"/>
      <c r="AE828" s="42"/>
      <c r="AR828" s="229" t="s">
        <v>257</v>
      </c>
      <c r="AT828" s="229" t="s">
        <v>226</v>
      </c>
      <c r="AU828" s="229" t="s">
        <v>84</v>
      </c>
      <c r="AY828" s="21" t="s">
        <v>223</v>
      </c>
      <c r="BE828" s="230">
        <f>IF(N828="základní",J828,0)</f>
        <v>0</v>
      </c>
      <c r="BF828" s="230">
        <f>IF(N828="snížená",J828,0)</f>
        <v>0</v>
      </c>
      <c r="BG828" s="230">
        <f>IF(N828="zákl. přenesená",J828,0)</f>
        <v>0</v>
      </c>
      <c r="BH828" s="230">
        <f>IF(N828="sníž. přenesená",J828,0)</f>
        <v>0</v>
      </c>
      <c r="BI828" s="230">
        <f>IF(N828="nulová",J828,0)</f>
        <v>0</v>
      </c>
      <c r="BJ828" s="21" t="s">
        <v>82</v>
      </c>
      <c r="BK828" s="230">
        <f>ROUND(I828*H828,2)</f>
        <v>0</v>
      </c>
      <c r="BL828" s="21" t="s">
        <v>257</v>
      </c>
      <c r="BM828" s="229" t="s">
        <v>1166</v>
      </c>
    </row>
    <row r="829" s="2" customFormat="1">
      <c r="A829" s="42"/>
      <c r="B829" s="43"/>
      <c r="C829" s="44"/>
      <c r="D829" s="231" t="s">
        <v>233</v>
      </c>
      <c r="E829" s="44"/>
      <c r="F829" s="232" t="s">
        <v>1167</v>
      </c>
      <c r="G829" s="44"/>
      <c r="H829" s="44"/>
      <c r="I829" s="233"/>
      <c r="J829" s="44"/>
      <c r="K829" s="44"/>
      <c r="L829" s="48"/>
      <c r="M829" s="234"/>
      <c r="N829" s="235"/>
      <c r="O829" s="88"/>
      <c r="P829" s="88"/>
      <c r="Q829" s="88"/>
      <c r="R829" s="88"/>
      <c r="S829" s="88"/>
      <c r="T829" s="89"/>
      <c r="U829" s="42"/>
      <c r="V829" s="42"/>
      <c r="W829" s="42"/>
      <c r="X829" s="42"/>
      <c r="Y829" s="42"/>
      <c r="Z829" s="42"/>
      <c r="AA829" s="42"/>
      <c r="AB829" s="42"/>
      <c r="AC829" s="42"/>
      <c r="AD829" s="42"/>
      <c r="AE829" s="42"/>
      <c r="AT829" s="21" t="s">
        <v>233</v>
      </c>
      <c r="AU829" s="21" t="s">
        <v>84</v>
      </c>
    </row>
    <row r="830" s="13" customFormat="1">
      <c r="A830" s="13"/>
      <c r="B830" s="236"/>
      <c r="C830" s="237"/>
      <c r="D830" s="238" t="s">
        <v>235</v>
      </c>
      <c r="E830" s="239" t="s">
        <v>28</v>
      </c>
      <c r="F830" s="240" t="s">
        <v>236</v>
      </c>
      <c r="G830" s="237"/>
      <c r="H830" s="239" t="s">
        <v>28</v>
      </c>
      <c r="I830" s="241"/>
      <c r="J830" s="237"/>
      <c r="K830" s="237"/>
      <c r="L830" s="242"/>
      <c r="M830" s="243"/>
      <c r="N830" s="244"/>
      <c r="O830" s="244"/>
      <c r="P830" s="244"/>
      <c r="Q830" s="244"/>
      <c r="R830" s="244"/>
      <c r="S830" s="244"/>
      <c r="T830" s="245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46" t="s">
        <v>235</v>
      </c>
      <c r="AU830" s="246" t="s">
        <v>84</v>
      </c>
      <c r="AV830" s="13" t="s">
        <v>82</v>
      </c>
      <c r="AW830" s="13" t="s">
        <v>35</v>
      </c>
      <c r="AX830" s="13" t="s">
        <v>74</v>
      </c>
      <c r="AY830" s="246" t="s">
        <v>223</v>
      </c>
    </row>
    <row r="831" s="14" customFormat="1">
      <c r="A831" s="14"/>
      <c r="B831" s="247"/>
      <c r="C831" s="248"/>
      <c r="D831" s="238" t="s">
        <v>235</v>
      </c>
      <c r="E831" s="249" t="s">
        <v>28</v>
      </c>
      <c r="F831" s="250" t="s">
        <v>1168</v>
      </c>
      <c r="G831" s="248"/>
      <c r="H831" s="251">
        <v>1.7250000000000001</v>
      </c>
      <c r="I831" s="252"/>
      <c r="J831" s="248"/>
      <c r="K831" s="248"/>
      <c r="L831" s="253"/>
      <c r="M831" s="254"/>
      <c r="N831" s="255"/>
      <c r="O831" s="255"/>
      <c r="P831" s="255"/>
      <c r="Q831" s="255"/>
      <c r="R831" s="255"/>
      <c r="S831" s="255"/>
      <c r="T831" s="256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57" t="s">
        <v>235</v>
      </c>
      <c r="AU831" s="257" t="s">
        <v>84</v>
      </c>
      <c r="AV831" s="14" t="s">
        <v>84</v>
      </c>
      <c r="AW831" s="14" t="s">
        <v>35</v>
      </c>
      <c r="AX831" s="14" t="s">
        <v>82</v>
      </c>
      <c r="AY831" s="257" t="s">
        <v>223</v>
      </c>
    </row>
    <row r="832" s="2" customFormat="1" ht="16.5" customHeight="1">
      <c r="A832" s="42"/>
      <c r="B832" s="43"/>
      <c r="C832" s="218" t="s">
        <v>1169</v>
      </c>
      <c r="D832" s="218" t="s">
        <v>226</v>
      </c>
      <c r="E832" s="219" t="s">
        <v>1170</v>
      </c>
      <c r="F832" s="220" t="s">
        <v>1171</v>
      </c>
      <c r="G832" s="221" t="s">
        <v>229</v>
      </c>
      <c r="H832" s="222">
        <v>6.2130000000000001</v>
      </c>
      <c r="I832" s="223"/>
      <c r="J832" s="224">
        <f>ROUND(I832*H832,2)</f>
        <v>0</v>
      </c>
      <c r="K832" s="220" t="s">
        <v>28</v>
      </c>
      <c r="L832" s="48"/>
      <c r="M832" s="225" t="s">
        <v>28</v>
      </c>
      <c r="N832" s="226" t="s">
        <v>45</v>
      </c>
      <c r="O832" s="88"/>
      <c r="P832" s="227">
        <f>O832*H832</f>
        <v>0</v>
      </c>
      <c r="Q832" s="227">
        <v>0.00013999999999999999</v>
      </c>
      <c r="R832" s="227">
        <f>Q832*H832</f>
        <v>0.00086981999999999988</v>
      </c>
      <c r="S832" s="227">
        <v>0</v>
      </c>
      <c r="T832" s="228">
        <f>S832*H832</f>
        <v>0</v>
      </c>
      <c r="U832" s="42"/>
      <c r="V832" s="42"/>
      <c r="W832" s="42"/>
      <c r="X832" s="42"/>
      <c r="Y832" s="42"/>
      <c r="Z832" s="42"/>
      <c r="AA832" s="42"/>
      <c r="AB832" s="42"/>
      <c r="AC832" s="42"/>
      <c r="AD832" s="42"/>
      <c r="AE832" s="42"/>
      <c r="AR832" s="229" t="s">
        <v>257</v>
      </c>
      <c r="AT832" s="229" t="s">
        <v>226</v>
      </c>
      <c r="AU832" s="229" t="s">
        <v>84</v>
      </c>
      <c r="AY832" s="21" t="s">
        <v>223</v>
      </c>
      <c r="BE832" s="230">
        <f>IF(N832="základní",J832,0)</f>
        <v>0</v>
      </c>
      <c r="BF832" s="230">
        <f>IF(N832="snížená",J832,0)</f>
        <v>0</v>
      </c>
      <c r="BG832" s="230">
        <f>IF(N832="zákl. přenesená",J832,0)</f>
        <v>0</v>
      </c>
      <c r="BH832" s="230">
        <f>IF(N832="sníž. přenesená",J832,0)</f>
        <v>0</v>
      </c>
      <c r="BI832" s="230">
        <f>IF(N832="nulová",J832,0)</f>
        <v>0</v>
      </c>
      <c r="BJ832" s="21" t="s">
        <v>82</v>
      </c>
      <c r="BK832" s="230">
        <f>ROUND(I832*H832,2)</f>
        <v>0</v>
      </c>
      <c r="BL832" s="21" t="s">
        <v>257</v>
      </c>
      <c r="BM832" s="229" t="s">
        <v>1172</v>
      </c>
    </row>
    <row r="833" s="13" customFormat="1">
      <c r="A833" s="13"/>
      <c r="B833" s="236"/>
      <c r="C833" s="237"/>
      <c r="D833" s="238" t="s">
        <v>235</v>
      </c>
      <c r="E833" s="239" t="s">
        <v>28</v>
      </c>
      <c r="F833" s="240" t="s">
        <v>441</v>
      </c>
      <c r="G833" s="237"/>
      <c r="H833" s="239" t="s">
        <v>28</v>
      </c>
      <c r="I833" s="241"/>
      <c r="J833" s="237"/>
      <c r="K833" s="237"/>
      <c r="L833" s="242"/>
      <c r="M833" s="243"/>
      <c r="N833" s="244"/>
      <c r="O833" s="244"/>
      <c r="P833" s="244"/>
      <c r="Q833" s="244"/>
      <c r="R833" s="244"/>
      <c r="S833" s="244"/>
      <c r="T833" s="245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46" t="s">
        <v>235</v>
      </c>
      <c r="AU833" s="246" t="s">
        <v>84</v>
      </c>
      <c r="AV833" s="13" t="s">
        <v>82</v>
      </c>
      <c r="AW833" s="13" t="s">
        <v>35</v>
      </c>
      <c r="AX833" s="13" t="s">
        <v>74</v>
      </c>
      <c r="AY833" s="246" t="s">
        <v>223</v>
      </c>
    </row>
    <row r="834" s="14" customFormat="1">
      <c r="A834" s="14"/>
      <c r="B834" s="247"/>
      <c r="C834" s="248"/>
      <c r="D834" s="238" t="s">
        <v>235</v>
      </c>
      <c r="E834" s="249" t="s">
        <v>28</v>
      </c>
      <c r="F834" s="250" t="s">
        <v>1173</v>
      </c>
      <c r="G834" s="248"/>
      <c r="H834" s="251">
        <v>1.2250000000000001</v>
      </c>
      <c r="I834" s="252"/>
      <c r="J834" s="248"/>
      <c r="K834" s="248"/>
      <c r="L834" s="253"/>
      <c r="M834" s="254"/>
      <c r="N834" s="255"/>
      <c r="O834" s="255"/>
      <c r="P834" s="255"/>
      <c r="Q834" s="255"/>
      <c r="R834" s="255"/>
      <c r="S834" s="255"/>
      <c r="T834" s="256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57" t="s">
        <v>235</v>
      </c>
      <c r="AU834" s="257" t="s">
        <v>84</v>
      </c>
      <c r="AV834" s="14" t="s">
        <v>84</v>
      </c>
      <c r="AW834" s="14" t="s">
        <v>35</v>
      </c>
      <c r="AX834" s="14" t="s">
        <v>74</v>
      </c>
      <c r="AY834" s="257" t="s">
        <v>223</v>
      </c>
    </row>
    <row r="835" s="16" customFormat="1">
      <c r="A835" s="16"/>
      <c r="B835" s="279"/>
      <c r="C835" s="280"/>
      <c r="D835" s="238" t="s">
        <v>235</v>
      </c>
      <c r="E835" s="281" t="s">
        <v>28</v>
      </c>
      <c r="F835" s="282" t="s">
        <v>564</v>
      </c>
      <c r="G835" s="280"/>
      <c r="H835" s="283">
        <v>1.2250000000000001</v>
      </c>
      <c r="I835" s="284"/>
      <c r="J835" s="280"/>
      <c r="K835" s="280"/>
      <c r="L835" s="285"/>
      <c r="M835" s="286"/>
      <c r="N835" s="287"/>
      <c r="O835" s="287"/>
      <c r="P835" s="287"/>
      <c r="Q835" s="287"/>
      <c r="R835" s="287"/>
      <c r="S835" s="287"/>
      <c r="T835" s="288"/>
      <c r="U835" s="16"/>
      <c r="V835" s="16"/>
      <c r="W835" s="16"/>
      <c r="X835" s="16"/>
      <c r="Y835" s="16"/>
      <c r="Z835" s="16"/>
      <c r="AA835" s="16"/>
      <c r="AB835" s="16"/>
      <c r="AC835" s="16"/>
      <c r="AD835" s="16"/>
      <c r="AE835" s="16"/>
      <c r="AT835" s="289" t="s">
        <v>235</v>
      </c>
      <c r="AU835" s="289" t="s">
        <v>84</v>
      </c>
      <c r="AV835" s="16" t="s">
        <v>224</v>
      </c>
      <c r="AW835" s="16" t="s">
        <v>35</v>
      </c>
      <c r="AX835" s="16" t="s">
        <v>74</v>
      </c>
      <c r="AY835" s="289" t="s">
        <v>223</v>
      </c>
    </row>
    <row r="836" s="14" customFormat="1">
      <c r="A836" s="14"/>
      <c r="B836" s="247"/>
      <c r="C836" s="248"/>
      <c r="D836" s="238" t="s">
        <v>235</v>
      </c>
      <c r="E836" s="249" t="s">
        <v>28</v>
      </c>
      <c r="F836" s="250" t="s">
        <v>1174</v>
      </c>
      <c r="G836" s="248"/>
      <c r="H836" s="251">
        <v>2.3999999999999999</v>
      </c>
      <c r="I836" s="252"/>
      <c r="J836" s="248"/>
      <c r="K836" s="248"/>
      <c r="L836" s="253"/>
      <c r="M836" s="254"/>
      <c r="N836" s="255"/>
      <c r="O836" s="255"/>
      <c r="P836" s="255"/>
      <c r="Q836" s="255"/>
      <c r="R836" s="255"/>
      <c r="S836" s="255"/>
      <c r="T836" s="256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57" t="s">
        <v>235</v>
      </c>
      <c r="AU836" s="257" t="s">
        <v>84</v>
      </c>
      <c r="AV836" s="14" t="s">
        <v>84</v>
      </c>
      <c r="AW836" s="14" t="s">
        <v>35</v>
      </c>
      <c r="AX836" s="14" t="s">
        <v>74</v>
      </c>
      <c r="AY836" s="257" t="s">
        <v>223</v>
      </c>
    </row>
    <row r="837" s="14" customFormat="1">
      <c r="A837" s="14"/>
      <c r="B837" s="247"/>
      <c r="C837" s="248"/>
      <c r="D837" s="238" t="s">
        <v>235</v>
      </c>
      <c r="E837" s="249" t="s">
        <v>28</v>
      </c>
      <c r="F837" s="250" t="s">
        <v>1175</v>
      </c>
      <c r="G837" s="248"/>
      <c r="H837" s="251">
        <v>1.363</v>
      </c>
      <c r="I837" s="252"/>
      <c r="J837" s="248"/>
      <c r="K837" s="248"/>
      <c r="L837" s="253"/>
      <c r="M837" s="254"/>
      <c r="N837" s="255"/>
      <c r="O837" s="255"/>
      <c r="P837" s="255"/>
      <c r="Q837" s="255"/>
      <c r="R837" s="255"/>
      <c r="S837" s="255"/>
      <c r="T837" s="256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57" t="s">
        <v>235</v>
      </c>
      <c r="AU837" s="257" t="s">
        <v>84</v>
      </c>
      <c r="AV837" s="14" t="s">
        <v>84</v>
      </c>
      <c r="AW837" s="14" t="s">
        <v>35</v>
      </c>
      <c r="AX837" s="14" t="s">
        <v>74</v>
      </c>
      <c r="AY837" s="257" t="s">
        <v>223</v>
      </c>
    </row>
    <row r="838" s="14" customFormat="1">
      <c r="A838" s="14"/>
      <c r="B838" s="247"/>
      <c r="C838" s="248"/>
      <c r="D838" s="238" t="s">
        <v>235</v>
      </c>
      <c r="E838" s="249" t="s">
        <v>28</v>
      </c>
      <c r="F838" s="250" t="s">
        <v>1173</v>
      </c>
      <c r="G838" s="248"/>
      <c r="H838" s="251">
        <v>1.2250000000000001</v>
      </c>
      <c r="I838" s="252"/>
      <c r="J838" s="248"/>
      <c r="K838" s="248"/>
      <c r="L838" s="253"/>
      <c r="M838" s="254"/>
      <c r="N838" s="255"/>
      <c r="O838" s="255"/>
      <c r="P838" s="255"/>
      <c r="Q838" s="255"/>
      <c r="R838" s="255"/>
      <c r="S838" s="255"/>
      <c r="T838" s="256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57" t="s">
        <v>235</v>
      </c>
      <c r="AU838" s="257" t="s">
        <v>84</v>
      </c>
      <c r="AV838" s="14" t="s">
        <v>84</v>
      </c>
      <c r="AW838" s="14" t="s">
        <v>35</v>
      </c>
      <c r="AX838" s="14" t="s">
        <v>74</v>
      </c>
      <c r="AY838" s="257" t="s">
        <v>223</v>
      </c>
    </row>
    <row r="839" s="16" customFormat="1">
      <c r="A839" s="16"/>
      <c r="B839" s="279"/>
      <c r="C839" s="280"/>
      <c r="D839" s="238" t="s">
        <v>235</v>
      </c>
      <c r="E839" s="281" t="s">
        <v>117</v>
      </c>
      <c r="F839" s="282" t="s">
        <v>564</v>
      </c>
      <c r="G839" s="280"/>
      <c r="H839" s="283">
        <v>4.9880000000000004</v>
      </c>
      <c r="I839" s="284"/>
      <c r="J839" s="280"/>
      <c r="K839" s="280"/>
      <c r="L839" s="285"/>
      <c r="M839" s="286"/>
      <c r="N839" s="287"/>
      <c r="O839" s="287"/>
      <c r="P839" s="287"/>
      <c r="Q839" s="287"/>
      <c r="R839" s="287"/>
      <c r="S839" s="287"/>
      <c r="T839" s="288"/>
      <c r="U839" s="16"/>
      <c r="V839" s="16"/>
      <c r="W839" s="16"/>
      <c r="X839" s="16"/>
      <c r="Y839" s="16"/>
      <c r="Z839" s="16"/>
      <c r="AA839" s="16"/>
      <c r="AB839" s="16"/>
      <c r="AC839" s="16"/>
      <c r="AD839" s="16"/>
      <c r="AE839" s="16"/>
      <c r="AT839" s="289" t="s">
        <v>235</v>
      </c>
      <c r="AU839" s="289" t="s">
        <v>84</v>
      </c>
      <c r="AV839" s="16" t="s">
        <v>224</v>
      </c>
      <c r="AW839" s="16" t="s">
        <v>35</v>
      </c>
      <c r="AX839" s="16" t="s">
        <v>74</v>
      </c>
      <c r="AY839" s="289" t="s">
        <v>223</v>
      </c>
    </row>
    <row r="840" s="15" customFormat="1">
      <c r="A840" s="15"/>
      <c r="B840" s="258"/>
      <c r="C840" s="259"/>
      <c r="D840" s="238" t="s">
        <v>235</v>
      </c>
      <c r="E840" s="260" t="s">
        <v>115</v>
      </c>
      <c r="F840" s="261" t="s">
        <v>248</v>
      </c>
      <c r="G840" s="259"/>
      <c r="H840" s="262">
        <v>6.2130000000000001</v>
      </c>
      <c r="I840" s="263"/>
      <c r="J840" s="259"/>
      <c r="K840" s="259"/>
      <c r="L840" s="264"/>
      <c r="M840" s="265"/>
      <c r="N840" s="266"/>
      <c r="O840" s="266"/>
      <c r="P840" s="266"/>
      <c r="Q840" s="266"/>
      <c r="R840" s="266"/>
      <c r="S840" s="266"/>
      <c r="T840" s="267"/>
      <c r="U840" s="15"/>
      <c r="V840" s="15"/>
      <c r="W840" s="15"/>
      <c r="X840" s="15"/>
      <c r="Y840" s="15"/>
      <c r="Z840" s="15"/>
      <c r="AA840" s="15"/>
      <c r="AB840" s="15"/>
      <c r="AC840" s="15"/>
      <c r="AD840" s="15"/>
      <c r="AE840" s="15"/>
      <c r="AT840" s="268" t="s">
        <v>235</v>
      </c>
      <c r="AU840" s="268" t="s">
        <v>84</v>
      </c>
      <c r="AV840" s="15" t="s">
        <v>231</v>
      </c>
      <c r="AW840" s="15" t="s">
        <v>35</v>
      </c>
      <c r="AX840" s="15" t="s">
        <v>82</v>
      </c>
      <c r="AY840" s="268" t="s">
        <v>223</v>
      </c>
    </row>
    <row r="841" s="2" customFormat="1" ht="16.5" customHeight="1">
      <c r="A841" s="42"/>
      <c r="B841" s="43"/>
      <c r="C841" s="218" t="s">
        <v>1176</v>
      </c>
      <c r="D841" s="218" t="s">
        <v>226</v>
      </c>
      <c r="E841" s="219" t="s">
        <v>1177</v>
      </c>
      <c r="F841" s="220" t="s">
        <v>1178</v>
      </c>
      <c r="G841" s="221" t="s">
        <v>229</v>
      </c>
      <c r="H841" s="222">
        <v>6.2130000000000001</v>
      </c>
      <c r="I841" s="223"/>
      <c r="J841" s="224">
        <f>ROUND(I841*H841,2)</f>
        <v>0</v>
      </c>
      <c r="K841" s="220" t="s">
        <v>28</v>
      </c>
      <c r="L841" s="48"/>
      <c r="M841" s="225" t="s">
        <v>28</v>
      </c>
      <c r="N841" s="226" t="s">
        <v>45</v>
      </c>
      <c r="O841" s="88"/>
      <c r="P841" s="227">
        <f>O841*H841</f>
        <v>0</v>
      </c>
      <c r="Q841" s="227">
        <v>0.00023000000000000001</v>
      </c>
      <c r="R841" s="227">
        <f>Q841*H841</f>
        <v>0.00142899</v>
      </c>
      <c r="S841" s="227">
        <v>0</v>
      </c>
      <c r="T841" s="228">
        <f>S841*H841</f>
        <v>0</v>
      </c>
      <c r="U841" s="42"/>
      <c r="V841" s="42"/>
      <c r="W841" s="42"/>
      <c r="X841" s="42"/>
      <c r="Y841" s="42"/>
      <c r="Z841" s="42"/>
      <c r="AA841" s="42"/>
      <c r="AB841" s="42"/>
      <c r="AC841" s="42"/>
      <c r="AD841" s="42"/>
      <c r="AE841" s="42"/>
      <c r="AR841" s="229" t="s">
        <v>257</v>
      </c>
      <c r="AT841" s="229" t="s">
        <v>226</v>
      </c>
      <c r="AU841" s="229" t="s">
        <v>84</v>
      </c>
      <c r="AY841" s="21" t="s">
        <v>223</v>
      </c>
      <c r="BE841" s="230">
        <f>IF(N841="základní",J841,0)</f>
        <v>0</v>
      </c>
      <c r="BF841" s="230">
        <f>IF(N841="snížená",J841,0)</f>
        <v>0</v>
      </c>
      <c r="BG841" s="230">
        <f>IF(N841="zákl. přenesená",J841,0)</f>
        <v>0</v>
      </c>
      <c r="BH841" s="230">
        <f>IF(N841="sníž. přenesená",J841,0)</f>
        <v>0</v>
      </c>
      <c r="BI841" s="230">
        <f>IF(N841="nulová",J841,0)</f>
        <v>0</v>
      </c>
      <c r="BJ841" s="21" t="s">
        <v>82</v>
      </c>
      <c r="BK841" s="230">
        <f>ROUND(I841*H841,2)</f>
        <v>0</v>
      </c>
      <c r="BL841" s="21" t="s">
        <v>257</v>
      </c>
      <c r="BM841" s="229" t="s">
        <v>1179</v>
      </c>
    </row>
    <row r="842" s="14" customFormat="1">
      <c r="A842" s="14"/>
      <c r="B842" s="247"/>
      <c r="C842" s="248"/>
      <c r="D842" s="238" t="s">
        <v>235</v>
      </c>
      <c r="E842" s="249" t="s">
        <v>28</v>
      </c>
      <c r="F842" s="250" t="s">
        <v>115</v>
      </c>
      <c r="G842" s="248"/>
      <c r="H842" s="251">
        <v>6.2130000000000001</v>
      </c>
      <c r="I842" s="252"/>
      <c r="J842" s="248"/>
      <c r="K842" s="248"/>
      <c r="L842" s="253"/>
      <c r="M842" s="254"/>
      <c r="N842" s="255"/>
      <c r="O842" s="255"/>
      <c r="P842" s="255"/>
      <c r="Q842" s="255"/>
      <c r="R842" s="255"/>
      <c r="S842" s="255"/>
      <c r="T842" s="256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57" t="s">
        <v>235</v>
      </c>
      <c r="AU842" s="257" t="s">
        <v>84</v>
      </c>
      <c r="AV842" s="14" t="s">
        <v>84</v>
      </c>
      <c r="AW842" s="14" t="s">
        <v>35</v>
      </c>
      <c r="AX842" s="14" t="s">
        <v>82</v>
      </c>
      <c r="AY842" s="257" t="s">
        <v>223</v>
      </c>
    </row>
    <row r="843" s="2" customFormat="1" ht="24.15" customHeight="1">
      <c r="A843" s="42"/>
      <c r="B843" s="43"/>
      <c r="C843" s="218" t="s">
        <v>1180</v>
      </c>
      <c r="D843" s="218" t="s">
        <v>226</v>
      </c>
      <c r="E843" s="219" t="s">
        <v>1181</v>
      </c>
      <c r="F843" s="220" t="s">
        <v>1182</v>
      </c>
      <c r="G843" s="221" t="s">
        <v>229</v>
      </c>
      <c r="H843" s="222">
        <v>1.5</v>
      </c>
      <c r="I843" s="223"/>
      <c r="J843" s="224">
        <f>ROUND(I843*H843,2)</f>
        <v>0</v>
      </c>
      <c r="K843" s="220" t="s">
        <v>230</v>
      </c>
      <c r="L843" s="48"/>
      <c r="M843" s="225" t="s">
        <v>28</v>
      </c>
      <c r="N843" s="226" t="s">
        <v>45</v>
      </c>
      <c r="O843" s="88"/>
      <c r="P843" s="227">
        <f>O843*H843</f>
        <v>0</v>
      </c>
      <c r="Q843" s="227">
        <v>0.00010000000000000001</v>
      </c>
      <c r="R843" s="227">
        <f>Q843*H843</f>
        <v>0.00015000000000000001</v>
      </c>
      <c r="S843" s="227">
        <v>0</v>
      </c>
      <c r="T843" s="228">
        <f>S843*H843</f>
        <v>0</v>
      </c>
      <c r="U843" s="42"/>
      <c r="V843" s="42"/>
      <c r="W843" s="42"/>
      <c r="X843" s="42"/>
      <c r="Y843" s="42"/>
      <c r="Z843" s="42"/>
      <c r="AA843" s="42"/>
      <c r="AB843" s="42"/>
      <c r="AC843" s="42"/>
      <c r="AD843" s="42"/>
      <c r="AE843" s="42"/>
      <c r="AR843" s="229" t="s">
        <v>257</v>
      </c>
      <c r="AT843" s="229" t="s">
        <v>226</v>
      </c>
      <c r="AU843" s="229" t="s">
        <v>84</v>
      </c>
      <c r="AY843" s="21" t="s">
        <v>223</v>
      </c>
      <c r="BE843" s="230">
        <f>IF(N843="základní",J843,0)</f>
        <v>0</v>
      </c>
      <c r="BF843" s="230">
        <f>IF(N843="snížená",J843,0)</f>
        <v>0</v>
      </c>
      <c r="BG843" s="230">
        <f>IF(N843="zákl. přenesená",J843,0)</f>
        <v>0</v>
      </c>
      <c r="BH843" s="230">
        <f>IF(N843="sníž. přenesená",J843,0)</f>
        <v>0</v>
      </c>
      <c r="BI843" s="230">
        <f>IF(N843="nulová",J843,0)</f>
        <v>0</v>
      </c>
      <c r="BJ843" s="21" t="s">
        <v>82</v>
      </c>
      <c r="BK843" s="230">
        <f>ROUND(I843*H843,2)</f>
        <v>0</v>
      </c>
      <c r="BL843" s="21" t="s">
        <v>257</v>
      </c>
      <c r="BM843" s="229" t="s">
        <v>1183</v>
      </c>
    </row>
    <row r="844" s="2" customFormat="1">
      <c r="A844" s="42"/>
      <c r="B844" s="43"/>
      <c r="C844" s="44"/>
      <c r="D844" s="231" t="s">
        <v>233</v>
      </c>
      <c r="E844" s="44"/>
      <c r="F844" s="232" t="s">
        <v>1184</v>
      </c>
      <c r="G844" s="44"/>
      <c r="H844" s="44"/>
      <c r="I844" s="233"/>
      <c r="J844" s="44"/>
      <c r="K844" s="44"/>
      <c r="L844" s="48"/>
      <c r="M844" s="234"/>
      <c r="N844" s="235"/>
      <c r="O844" s="88"/>
      <c r="P844" s="88"/>
      <c r="Q844" s="88"/>
      <c r="R844" s="88"/>
      <c r="S844" s="88"/>
      <c r="T844" s="89"/>
      <c r="U844" s="42"/>
      <c r="V844" s="42"/>
      <c r="W844" s="42"/>
      <c r="X844" s="42"/>
      <c r="Y844" s="42"/>
      <c r="Z844" s="42"/>
      <c r="AA844" s="42"/>
      <c r="AB844" s="42"/>
      <c r="AC844" s="42"/>
      <c r="AD844" s="42"/>
      <c r="AE844" s="42"/>
      <c r="AT844" s="21" t="s">
        <v>233</v>
      </c>
      <c r="AU844" s="21" t="s">
        <v>84</v>
      </c>
    </row>
    <row r="845" s="13" customFormat="1">
      <c r="A845" s="13"/>
      <c r="B845" s="236"/>
      <c r="C845" s="237"/>
      <c r="D845" s="238" t="s">
        <v>235</v>
      </c>
      <c r="E845" s="239" t="s">
        <v>28</v>
      </c>
      <c r="F845" s="240" t="s">
        <v>236</v>
      </c>
      <c r="G845" s="237"/>
      <c r="H845" s="239" t="s">
        <v>28</v>
      </c>
      <c r="I845" s="241"/>
      <c r="J845" s="237"/>
      <c r="K845" s="237"/>
      <c r="L845" s="242"/>
      <c r="M845" s="243"/>
      <c r="N845" s="244"/>
      <c r="O845" s="244"/>
      <c r="P845" s="244"/>
      <c r="Q845" s="244"/>
      <c r="R845" s="244"/>
      <c r="S845" s="244"/>
      <c r="T845" s="245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46" t="s">
        <v>235</v>
      </c>
      <c r="AU845" s="246" t="s">
        <v>84</v>
      </c>
      <c r="AV845" s="13" t="s">
        <v>82</v>
      </c>
      <c r="AW845" s="13" t="s">
        <v>35</v>
      </c>
      <c r="AX845" s="13" t="s">
        <v>74</v>
      </c>
      <c r="AY845" s="246" t="s">
        <v>223</v>
      </c>
    </row>
    <row r="846" s="14" customFormat="1">
      <c r="A846" s="14"/>
      <c r="B846" s="247"/>
      <c r="C846" s="248"/>
      <c r="D846" s="238" t="s">
        <v>235</v>
      </c>
      <c r="E846" s="249" t="s">
        <v>28</v>
      </c>
      <c r="F846" s="250" t="s">
        <v>367</v>
      </c>
      <c r="G846" s="248"/>
      <c r="H846" s="251">
        <v>1.5</v>
      </c>
      <c r="I846" s="252"/>
      <c r="J846" s="248"/>
      <c r="K846" s="248"/>
      <c r="L846" s="253"/>
      <c r="M846" s="254"/>
      <c r="N846" s="255"/>
      <c r="O846" s="255"/>
      <c r="P846" s="255"/>
      <c r="Q846" s="255"/>
      <c r="R846" s="255"/>
      <c r="S846" s="255"/>
      <c r="T846" s="256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57" t="s">
        <v>235</v>
      </c>
      <c r="AU846" s="257" t="s">
        <v>84</v>
      </c>
      <c r="AV846" s="14" t="s">
        <v>84</v>
      </c>
      <c r="AW846" s="14" t="s">
        <v>35</v>
      </c>
      <c r="AX846" s="14" t="s">
        <v>82</v>
      </c>
      <c r="AY846" s="257" t="s">
        <v>223</v>
      </c>
    </row>
    <row r="847" s="2" customFormat="1" ht="24.15" customHeight="1">
      <c r="A847" s="42"/>
      <c r="B847" s="43"/>
      <c r="C847" s="218" t="s">
        <v>1185</v>
      </c>
      <c r="D847" s="218" t="s">
        <v>226</v>
      </c>
      <c r="E847" s="219" t="s">
        <v>1186</v>
      </c>
      <c r="F847" s="220" t="s">
        <v>1187</v>
      </c>
      <c r="G847" s="221" t="s">
        <v>229</v>
      </c>
      <c r="H847" s="222">
        <v>1.5</v>
      </c>
      <c r="I847" s="223"/>
      <c r="J847" s="224">
        <f>ROUND(I847*H847,2)</f>
        <v>0</v>
      </c>
      <c r="K847" s="220" t="s">
        <v>230</v>
      </c>
      <c r="L847" s="48"/>
      <c r="M847" s="225" t="s">
        <v>28</v>
      </c>
      <c r="N847" s="226" t="s">
        <v>45</v>
      </c>
      <c r="O847" s="88"/>
      <c r="P847" s="227">
        <f>O847*H847</f>
        <v>0</v>
      </c>
      <c r="Q847" s="227">
        <v>0.00036000000000000002</v>
      </c>
      <c r="R847" s="227">
        <f>Q847*H847</f>
        <v>0.00054000000000000001</v>
      </c>
      <c r="S847" s="227">
        <v>0</v>
      </c>
      <c r="T847" s="228">
        <f>S847*H847</f>
        <v>0</v>
      </c>
      <c r="U847" s="42"/>
      <c r="V847" s="42"/>
      <c r="W847" s="42"/>
      <c r="X847" s="42"/>
      <c r="Y847" s="42"/>
      <c r="Z847" s="42"/>
      <c r="AA847" s="42"/>
      <c r="AB847" s="42"/>
      <c r="AC847" s="42"/>
      <c r="AD847" s="42"/>
      <c r="AE847" s="42"/>
      <c r="AR847" s="229" t="s">
        <v>257</v>
      </c>
      <c r="AT847" s="229" t="s">
        <v>226</v>
      </c>
      <c r="AU847" s="229" t="s">
        <v>84</v>
      </c>
      <c r="AY847" s="21" t="s">
        <v>223</v>
      </c>
      <c r="BE847" s="230">
        <f>IF(N847="základní",J847,0)</f>
        <v>0</v>
      </c>
      <c r="BF847" s="230">
        <f>IF(N847="snížená",J847,0)</f>
        <v>0</v>
      </c>
      <c r="BG847" s="230">
        <f>IF(N847="zákl. přenesená",J847,0)</f>
        <v>0</v>
      </c>
      <c r="BH847" s="230">
        <f>IF(N847="sníž. přenesená",J847,0)</f>
        <v>0</v>
      </c>
      <c r="BI847" s="230">
        <f>IF(N847="nulová",J847,0)</f>
        <v>0</v>
      </c>
      <c r="BJ847" s="21" t="s">
        <v>82</v>
      </c>
      <c r="BK847" s="230">
        <f>ROUND(I847*H847,2)</f>
        <v>0</v>
      </c>
      <c r="BL847" s="21" t="s">
        <v>257</v>
      </c>
      <c r="BM847" s="229" t="s">
        <v>1188</v>
      </c>
    </row>
    <row r="848" s="2" customFormat="1">
      <c r="A848" s="42"/>
      <c r="B848" s="43"/>
      <c r="C848" s="44"/>
      <c r="D848" s="231" t="s">
        <v>233</v>
      </c>
      <c r="E848" s="44"/>
      <c r="F848" s="232" t="s">
        <v>1189</v>
      </c>
      <c r="G848" s="44"/>
      <c r="H848" s="44"/>
      <c r="I848" s="233"/>
      <c r="J848" s="44"/>
      <c r="K848" s="44"/>
      <c r="L848" s="48"/>
      <c r="M848" s="234"/>
      <c r="N848" s="235"/>
      <c r="O848" s="88"/>
      <c r="P848" s="88"/>
      <c r="Q848" s="88"/>
      <c r="R848" s="88"/>
      <c r="S848" s="88"/>
      <c r="T848" s="89"/>
      <c r="U848" s="42"/>
      <c r="V848" s="42"/>
      <c r="W848" s="42"/>
      <c r="X848" s="42"/>
      <c r="Y848" s="42"/>
      <c r="Z848" s="42"/>
      <c r="AA848" s="42"/>
      <c r="AB848" s="42"/>
      <c r="AC848" s="42"/>
      <c r="AD848" s="42"/>
      <c r="AE848" s="42"/>
      <c r="AT848" s="21" t="s">
        <v>233</v>
      </c>
      <c r="AU848" s="21" t="s">
        <v>84</v>
      </c>
    </row>
    <row r="849" s="13" customFormat="1">
      <c r="A849" s="13"/>
      <c r="B849" s="236"/>
      <c r="C849" s="237"/>
      <c r="D849" s="238" t="s">
        <v>235</v>
      </c>
      <c r="E849" s="239" t="s">
        <v>28</v>
      </c>
      <c r="F849" s="240" t="s">
        <v>236</v>
      </c>
      <c r="G849" s="237"/>
      <c r="H849" s="239" t="s">
        <v>28</v>
      </c>
      <c r="I849" s="241"/>
      <c r="J849" s="237"/>
      <c r="K849" s="237"/>
      <c r="L849" s="242"/>
      <c r="M849" s="243"/>
      <c r="N849" s="244"/>
      <c r="O849" s="244"/>
      <c r="P849" s="244"/>
      <c r="Q849" s="244"/>
      <c r="R849" s="244"/>
      <c r="S849" s="244"/>
      <c r="T849" s="245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46" t="s">
        <v>235</v>
      </c>
      <c r="AU849" s="246" t="s">
        <v>84</v>
      </c>
      <c r="AV849" s="13" t="s">
        <v>82</v>
      </c>
      <c r="AW849" s="13" t="s">
        <v>35</v>
      </c>
      <c r="AX849" s="13" t="s">
        <v>74</v>
      </c>
      <c r="AY849" s="246" t="s">
        <v>223</v>
      </c>
    </row>
    <row r="850" s="14" customFormat="1">
      <c r="A850" s="14"/>
      <c r="B850" s="247"/>
      <c r="C850" s="248"/>
      <c r="D850" s="238" t="s">
        <v>235</v>
      </c>
      <c r="E850" s="249" t="s">
        <v>28</v>
      </c>
      <c r="F850" s="250" t="s">
        <v>367</v>
      </c>
      <c r="G850" s="248"/>
      <c r="H850" s="251">
        <v>1.5</v>
      </c>
      <c r="I850" s="252"/>
      <c r="J850" s="248"/>
      <c r="K850" s="248"/>
      <c r="L850" s="253"/>
      <c r="M850" s="254"/>
      <c r="N850" s="255"/>
      <c r="O850" s="255"/>
      <c r="P850" s="255"/>
      <c r="Q850" s="255"/>
      <c r="R850" s="255"/>
      <c r="S850" s="255"/>
      <c r="T850" s="256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57" t="s">
        <v>235</v>
      </c>
      <c r="AU850" s="257" t="s">
        <v>84</v>
      </c>
      <c r="AV850" s="14" t="s">
        <v>84</v>
      </c>
      <c r="AW850" s="14" t="s">
        <v>35</v>
      </c>
      <c r="AX850" s="14" t="s">
        <v>82</v>
      </c>
      <c r="AY850" s="257" t="s">
        <v>223</v>
      </c>
    </row>
    <row r="851" s="12" customFormat="1" ht="22.8" customHeight="1">
      <c r="A851" s="12"/>
      <c r="B851" s="202"/>
      <c r="C851" s="203"/>
      <c r="D851" s="204" t="s">
        <v>73</v>
      </c>
      <c r="E851" s="216" t="s">
        <v>1190</v>
      </c>
      <c r="F851" s="216" t="s">
        <v>1191</v>
      </c>
      <c r="G851" s="203"/>
      <c r="H851" s="203"/>
      <c r="I851" s="206"/>
      <c r="J851" s="217">
        <f>BK851</f>
        <v>0</v>
      </c>
      <c r="K851" s="203"/>
      <c r="L851" s="208"/>
      <c r="M851" s="209"/>
      <c r="N851" s="210"/>
      <c r="O851" s="210"/>
      <c r="P851" s="211">
        <f>SUM(P852:P864)</f>
        <v>0</v>
      </c>
      <c r="Q851" s="210"/>
      <c r="R851" s="211">
        <f>SUM(R852:R864)</f>
        <v>1.5250879199999998</v>
      </c>
      <c r="S851" s="210"/>
      <c r="T851" s="212">
        <f>SUM(T852:T864)</f>
        <v>0</v>
      </c>
      <c r="U851" s="12"/>
      <c r="V851" s="12"/>
      <c r="W851" s="12"/>
      <c r="X851" s="12"/>
      <c r="Y851" s="12"/>
      <c r="Z851" s="12"/>
      <c r="AA851" s="12"/>
      <c r="AB851" s="12"/>
      <c r="AC851" s="12"/>
      <c r="AD851" s="12"/>
      <c r="AE851" s="12"/>
      <c r="AR851" s="213" t="s">
        <v>84</v>
      </c>
      <c r="AT851" s="214" t="s">
        <v>73</v>
      </c>
      <c r="AU851" s="214" t="s">
        <v>82</v>
      </c>
      <c r="AY851" s="213" t="s">
        <v>223</v>
      </c>
      <c r="BK851" s="215">
        <f>SUM(BK852:BK864)</f>
        <v>0</v>
      </c>
    </row>
    <row r="852" s="2" customFormat="1" ht="16.5" customHeight="1">
      <c r="A852" s="42"/>
      <c r="B852" s="43"/>
      <c r="C852" s="218" t="s">
        <v>1192</v>
      </c>
      <c r="D852" s="218" t="s">
        <v>226</v>
      </c>
      <c r="E852" s="219" t="s">
        <v>1193</v>
      </c>
      <c r="F852" s="220" t="s">
        <v>1194</v>
      </c>
      <c r="G852" s="221" t="s">
        <v>229</v>
      </c>
      <c r="H852" s="222">
        <v>42.966000000000001</v>
      </c>
      <c r="I852" s="223"/>
      <c r="J852" s="224">
        <f>ROUND(I852*H852,2)</f>
        <v>0</v>
      </c>
      <c r="K852" s="220" t="s">
        <v>28</v>
      </c>
      <c r="L852" s="48"/>
      <c r="M852" s="225" t="s">
        <v>28</v>
      </c>
      <c r="N852" s="226" t="s">
        <v>45</v>
      </c>
      <c r="O852" s="88"/>
      <c r="P852" s="227">
        <f>O852*H852</f>
        <v>0</v>
      </c>
      <c r="Q852" s="227">
        <v>0.00020000000000000001</v>
      </c>
      <c r="R852" s="227">
        <f>Q852*H852</f>
        <v>0.0085932000000000005</v>
      </c>
      <c r="S852" s="227">
        <v>0</v>
      </c>
      <c r="T852" s="228">
        <f>S852*H852</f>
        <v>0</v>
      </c>
      <c r="U852" s="42"/>
      <c r="V852" s="42"/>
      <c r="W852" s="42"/>
      <c r="X852" s="42"/>
      <c r="Y852" s="42"/>
      <c r="Z852" s="42"/>
      <c r="AA852" s="42"/>
      <c r="AB852" s="42"/>
      <c r="AC852" s="42"/>
      <c r="AD852" s="42"/>
      <c r="AE852" s="42"/>
      <c r="AR852" s="229" t="s">
        <v>257</v>
      </c>
      <c r="AT852" s="229" t="s">
        <v>226</v>
      </c>
      <c r="AU852" s="229" t="s">
        <v>84</v>
      </c>
      <c r="AY852" s="21" t="s">
        <v>223</v>
      </c>
      <c r="BE852" s="230">
        <f>IF(N852="základní",J852,0)</f>
        <v>0</v>
      </c>
      <c r="BF852" s="230">
        <f>IF(N852="snížená",J852,0)</f>
        <v>0</v>
      </c>
      <c r="BG852" s="230">
        <f>IF(N852="zákl. přenesená",J852,0)</f>
        <v>0</v>
      </c>
      <c r="BH852" s="230">
        <f>IF(N852="sníž. přenesená",J852,0)</f>
        <v>0</v>
      </c>
      <c r="BI852" s="230">
        <f>IF(N852="nulová",J852,0)</f>
        <v>0</v>
      </c>
      <c r="BJ852" s="21" t="s">
        <v>82</v>
      </c>
      <c r="BK852" s="230">
        <f>ROUND(I852*H852,2)</f>
        <v>0</v>
      </c>
      <c r="BL852" s="21" t="s">
        <v>257</v>
      </c>
      <c r="BM852" s="229" t="s">
        <v>1195</v>
      </c>
    </row>
    <row r="853" s="14" customFormat="1">
      <c r="A853" s="14"/>
      <c r="B853" s="247"/>
      <c r="C853" s="248"/>
      <c r="D853" s="238" t="s">
        <v>235</v>
      </c>
      <c r="E853" s="249" t="s">
        <v>28</v>
      </c>
      <c r="F853" s="250" t="s">
        <v>1196</v>
      </c>
      <c r="G853" s="248"/>
      <c r="H853" s="251">
        <v>42.966000000000001</v>
      </c>
      <c r="I853" s="252"/>
      <c r="J853" s="248"/>
      <c r="K853" s="248"/>
      <c r="L853" s="253"/>
      <c r="M853" s="254"/>
      <c r="N853" s="255"/>
      <c r="O853" s="255"/>
      <c r="P853" s="255"/>
      <c r="Q853" s="255"/>
      <c r="R853" s="255"/>
      <c r="S853" s="255"/>
      <c r="T853" s="256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57" t="s">
        <v>235</v>
      </c>
      <c r="AU853" s="257" t="s">
        <v>84</v>
      </c>
      <c r="AV853" s="14" t="s">
        <v>84</v>
      </c>
      <c r="AW853" s="14" t="s">
        <v>35</v>
      </c>
      <c r="AX853" s="14" t="s">
        <v>82</v>
      </c>
      <c r="AY853" s="257" t="s">
        <v>223</v>
      </c>
    </row>
    <row r="854" s="2" customFormat="1" ht="16.5" customHeight="1">
      <c r="A854" s="42"/>
      <c r="B854" s="43"/>
      <c r="C854" s="218" t="s">
        <v>1197</v>
      </c>
      <c r="D854" s="218" t="s">
        <v>226</v>
      </c>
      <c r="E854" s="219" t="s">
        <v>1198</v>
      </c>
      <c r="F854" s="220" t="s">
        <v>1199</v>
      </c>
      <c r="G854" s="221" t="s">
        <v>229</v>
      </c>
      <c r="H854" s="222">
        <v>1289.172</v>
      </c>
      <c r="I854" s="223"/>
      <c r="J854" s="224">
        <f>ROUND(I854*H854,2)</f>
        <v>0</v>
      </c>
      <c r="K854" s="220" t="s">
        <v>28</v>
      </c>
      <c r="L854" s="48"/>
      <c r="M854" s="225" t="s">
        <v>28</v>
      </c>
      <c r="N854" s="226" t="s">
        <v>45</v>
      </c>
      <c r="O854" s="88"/>
      <c r="P854" s="227">
        <f>O854*H854</f>
        <v>0</v>
      </c>
      <c r="Q854" s="227">
        <v>0.00020000000000000001</v>
      </c>
      <c r="R854" s="227">
        <f>Q854*H854</f>
        <v>0.25783440000000002</v>
      </c>
      <c r="S854" s="227">
        <v>0</v>
      </c>
      <c r="T854" s="228">
        <f>S854*H854</f>
        <v>0</v>
      </c>
      <c r="U854" s="42"/>
      <c r="V854" s="42"/>
      <c r="W854" s="42"/>
      <c r="X854" s="42"/>
      <c r="Y854" s="42"/>
      <c r="Z854" s="42"/>
      <c r="AA854" s="42"/>
      <c r="AB854" s="42"/>
      <c r="AC854" s="42"/>
      <c r="AD854" s="42"/>
      <c r="AE854" s="42"/>
      <c r="AR854" s="229" t="s">
        <v>257</v>
      </c>
      <c r="AT854" s="229" t="s">
        <v>226</v>
      </c>
      <c r="AU854" s="229" t="s">
        <v>84</v>
      </c>
      <c r="AY854" s="21" t="s">
        <v>223</v>
      </c>
      <c r="BE854" s="230">
        <f>IF(N854="základní",J854,0)</f>
        <v>0</v>
      </c>
      <c r="BF854" s="230">
        <f>IF(N854="snížená",J854,0)</f>
        <v>0</v>
      </c>
      <c r="BG854" s="230">
        <f>IF(N854="zákl. přenesená",J854,0)</f>
        <v>0</v>
      </c>
      <c r="BH854" s="230">
        <f>IF(N854="sníž. přenesená",J854,0)</f>
        <v>0</v>
      </c>
      <c r="BI854" s="230">
        <f>IF(N854="nulová",J854,0)</f>
        <v>0</v>
      </c>
      <c r="BJ854" s="21" t="s">
        <v>82</v>
      </c>
      <c r="BK854" s="230">
        <f>ROUND(I854*H854,2)</f>
        <v>0</v>
      </c>
      <c r="BL854" s="21" t="s">
        <v>257</v>
      </c>
      <c r="BM854" s="229" t="s">
        <v>1200</v>
      </c>
    </row>
    <row r="855" s="14" customFormat="1">
      <c r="A855" s="14"/>
      <c r="B855" s="247"/>
      <c r="C855" s="248"/>
      <c r="D855" s="238" t="s">
        <v>235</v>
      </c>
      <c r="E855" s="249" t="s">
        <v>28</v>
      </c>
      <c r="F855" s="250" t="s">
        <v>1201</v>
      </c>
      <c r="G855" s="248"/>
      <c r="H855" s="251">
        <v>922.50099999999998</v>
      </c>
      <c r="I855" s="252"/>
      <c r="J855" s="248"/>
      <c r="K855" s="248"/>
      <c r="L855" s="253"/>
      <c r="M855" s="254"/>
      <c r="N855" s="255"/>
      <c r="O855" s="255"/>
      <c r="P855" s="255"/>
      <c r="Q855" s="255"/>
      <c r="R855" s="255"/>
      <c r="S855" s="255"/>
      <c r="T855" s="256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57" t="s">
        <v>235</v>
      </c>
      <c r="AU855" s="257" t="s">
        <v>84</v>
      </c>
      <c r="AV855" s="14" t="s">
        <v>84</v>
      </c>
      <c r="AW855" s="14" t="s">
        <v>35</v>
      </c>
      <c r="AX855" s="14" t="s">
        <v>74</v>
      </c>
      <c r="AY855" s="257" t="s">
        <v>223</v>
      </c>
    </row>
    <row r="856" s="14" customFormat="1">
      <c r="A856" s="14"/>
      <c r="B856" s="247"/>
      <c r="C856" s="248"/>
      <c r="D856" s="238" t="s">
        <v>235</v>
      </c>
      <c r="E856" s="249" t="s">
        <v>28</v>
      </c>
      <c r="F856" s="250" t="s">
        <v>1202</v>
      </c>
      <c r="G856" s="248"/>
      <c r="H856" s="251">
        <v>366.67099999999999</v>
      </c>
      <c r="I856" s="252"/>
      <c r="J856" s="248"/>
      <c r="K856" s="248"/>
      <c r="L856" s="253"/>
      <c r="M856" s="254"/>
      <c r="N856" s="255"/>
      <c r="O856" s="255"/>
      <c r="P856" s="255"/>
      <c r="Q856" s="255"/>
      <c r="R856" s="255"/>
      <c r="S856" s="255"/>
      <c r="T856" s="256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57" t="s">
        <v>235</v>
      </c>
      <c r="AU856" s="257" t="s">
        <v>84</v>
      </c>
      <c r="AV856" s="14" t="s">
        <v>84</v>
      </c>
      <c r="AW856" s="14" t="s">
        <v>35</v>
      </c>
      <c r="AX856" s="14" t="s">
        <v>74</v>
      </c>
      <c r="AY856" s="257" t="s">
        <v>223</v>
      </c>
    </row>
    <row r="857" s="15" customFormat="1">
      <c r="A857" s="15"/>
      <c r="B857" s="258"/>
      <c r="C857" s="259"/>
      <c r="D857" s="238" t="s">
        <v>235</v>
      </c>
      <c r="E857" s="260" t="s">
        <v>1203</v>
      </c>
      <c r="F857" s="261" t="s">
        <v>248</v>
      </c>
      <c r="G857" s="259"/>
      <c r="H857" s="262">
        <v>1289.172</v>
      </c>
      <c r="I857" s="263"/>
      <c r="J857" s="259"/>
      <c r="K857" s="259"/>
      <c r="L857" s="264"/>
      <c r="M857" s="265"/>
      <c r="N857" s="266"/>
      <c r="O857" s="266"/>
      <c r="P857" s="266"/>
      <c r="Q857" s="266"/>
      <c r="R857" s="266"/>
      <c r="S857" s="266"/>
      <c r="T857" s="267"/>
      <c r="U857" s="15"/>
      <c r="V857" s="15"/>
      <c r="W857" s="15"/>
      <c r="X857" s="15"/>
      <c r="Y857" s="15"/>
      <c r="Z857" s="15"/>
      <c r="AA857" s="15"/>
      <c r="AB857" s="15"/>
      <c r="AC857" s="15"/>
      <c r="AD857" s="15"/>
      <c r="AE857" s="15"/>
      <c r="AT857" s="268" t="s">
        <v>235</v>
      </c>
      <c r="AU857" s="268" t="s">
        <v>84</v>
      </c>
      <c r="AV857" s="15" t="s">
        <v>231</v>
      </c>
      <c r="AW857" s="15" t="s">
        <v>35</v>
      </c>
      <c r="AX857" s="15" t="s">
        <v>82</v>
      </c>
      <c r="AY857" s="268" t="s">
        <v>223</v>
      </c>
    </row>
    <row r="858" s="2" customFormat="1" ht="24.15" customHeight="1">
      <c r="A858" s="42"/>
      <c r="B858" s="43"/>
      <c r="C858" s="218" t="s">
        <v>1204</v>
      </c>
      <c r="D858" s="218" t="s">
        <v>226</v>
      </c>
      <c r="E858" s="219" t="s">
        <v>1205</v>
      </c>
      <c r="F858" s="220" t="s">
        <v>1206</v>
      </c>
      <c r="G858" s="221" t="s">
        <v>229</v>
      </c>
      <c r="H858" s="222">
        <v>4297.2420000000002</v>
      </c>
      <c r="I858" s="223"/>
      <c r="J858" s="224">
        <f>ROUND(I858*H858,2)</f>
        <v>0</v>
      </c>
      <c r="K858" s="220" t="s">
        <v>230</v>
      </c>
      <c r="L858" s="48"/>
      <c r="M858" s="225" t="s">
        <v>28</v>
      </c>
      <c r="N858" s="226" t="s">
        <v>45</v>
      </c>
      <c r="O858" s="88"/>
      <c r="P858" s="227">
        <f>O858*H858</f>
        <v>0</v>
      </c>
      <c r="Q858" s="227">
        <v>0.00029</v>
      </c>
      <c r="R858" s="227">
        <f>Q858*H858</f>
        <v>1.24620018</v>
      </c>
      <c r="S858" s="227">
        <v>0</v>
      </c>
      <c r="T858" s="228">
        <f>S858*H858</f>
        <v>0</v>
      </c>
      <c r="U858" s="42"/>
      <c r="V858" s="42"/>
      <c r="W858" s="42"/>
      <c r="X858" s="42"/>
      <c r="Y858" s="42"/>
      <c r="Z858" s="42"/>
      <c r="AA858" s="42"/>
      <c r="AB858" s="42"/>
      <c r="AC858" s="42"/>
      <c r="AD858" s="42"/>
      <c r="AE858" s="42"/>
      <c r="AR858" s="229" t="s">
        <v>257</v>
      </c>
      <c r="AT858" s="229" t="s">
        <v>226</v>
      </c>
      <c r="AU858" s="229" t="s">
        <v>84</v>
      </c>
      <c r="AY858" s="21" t="s">
        <v>223</v>
      </c>
      <c r="BE858" s="230">
        <f>IF(N858="základní",J858,0)</f>
        <v>0</v>
      </c>
      <c r="BF858" s="230">
        <f>IF(N858="snížená",J858,0)</f>
        <v>0</v>
      </c>
      <c r="BG858" s="230">
        <f>IF(N858="zákl. přenesená",J858,0)</f>
        <v>0</v>
      </c>
      <c r="BH858" s="230">
        <f>IF(N858="sníž. přenesená",J858,0)</f>
        <v>0</v>
      </c>
      <c r="BI858" s="230">
        <f>IF(N858="nulová",J858,0)</f>
        <v>0</v>
      </c>
      <c r="BJ858" s="21" t="s">
        <v>82</v>
      </c>
      <c r="BK858" s="230">
        <f>ROUND(I858*H858,2)</f>
        <v>0</v>
      </c>
      <c r="BL858" s="21" t="s">
        <v>257</v>
      </c>
      <c r="BM858" s="229" t="s">
        <v>1207</v>
      </c>
    </row>
    <row r="859" s="2" customFormat="1">
      <c r="A859" s="42"/>
      <c r="B859" s="43"/>
      <c r="C859" s="44"/>
      <c r="D859" s="231" t="s">
        <v>233</v>
      </c>
      <c r="E859" s="44"/>
      <c r="F859" s="232" t="s">
        <v>1208</v>
      </c>
      <c r="G859" s="44"/>
      <c r="H859" s="44"/>
      <c r="I859" s="233"/>
      <c r="J859" s="44"/>
      <c r="K859" s="44"/>
      <c r="L859" s="48"/>
      <c r="M859" s="234"/>
      <c r="N859" s="235"/>
      <c r="O859" s="88"/>
      <c r="P859" s="88"/>
      <c r="Q859" s="88"/>
      <c r="R859" s="88"/>
      <c r="S859" s="88"/>
      <c r="T859" s="89"/>
      <c r="U859" s="42"/>
      <c r="V859" s="42"/>
      <c r="W859" s="42"/>
      <c r="X859" s="42"/>
      <c r="Y859" s="42"/>
      <c r="Z859" s="42"/>
      <c r="AA859" s="42"/>
      <c r="AB859" s="42"/>
      <c r="AC859" s="42"/>
      <c r="AD859" s="42"/>
      <c r="AE859" s="42"/>
      <c r="AT859" s="21" t="s">
        <v>233</v>
      </c>
      <c r="AU859" s="21" t="s">
        <v>84</v>
      </c>
    </row>
    <row r="860" s="14" customFormat="1">
      <c r="A860" s="14"/>
      <c r="B860" s="247"/>
      <c r="C860" s="248"/>
      <c r="D860" s="238" t="s">
        <v>235</v>
      </c>
      <c r="E860" s="249" t="s">
        <v>28</v>
      </c>
      <c r="F860" s="250" t="s">
        <v>119</v>
      </c>
      <c r="G860" s="248"/>
      <c r="H860" s="251">
        <v>3075.0039999999999</v>
      </c>
      <c r="I860" s="252"/>
      <c r="J860" s="248"/>
      <c r="K860" s="248"/>
      <c r="L860" s="253"/>
      <c r="M860" s="254"/>
      <c r="N860" s="255"/>
      <c r="O860" s="255"/>
      <c r="P860" s="255"/>
      <c r="Q860" s="255"/>
      <c r="R860" s="255"/>
      <c r="S860" s="255"/>
      <c r="T860" s="256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57" t="s">
        <v>235</v>
      </c>
      <c r="AU860" s="257" t="s">
        <v>84</v>
      </c>
      <c r="AV860" s="14" t="s">
        <v>84</v>
      </c>
      <c r="AW860" s="14" t="s">
        <v>35</v>
      </c>
      <c r="AX860" s="14" t="s">
        <v>74</v>
      </c>
      <c r="AY860" s="257" t="s">
        <v>223</v>
      </c>
    </row>
    <row r="861" s="14" customFormat="1">
      <c r="A861" s="14"/>
      <c r="B861" s="247"/>
      <c r="C861" s="248"/>
      <c r="D861" s="238" t="s">
        <v>235</v>
      </c>
      <c r="E861" s="249" t="s">
        <v>28</v>
      </c>
      <c r="F861" s="250" t="s">
        <v>122</v>
      </c>
      <c r="G861" s="248"/>
      <c r="H861" s="251">
        <v>1222.2380000000001</v>
      </c>
      <c r="I861" s="252"/>
      <c r="J861" s="248"/>
      <c r="K861" s="248"/>
      <c r="L861" s="253"/>
      <c r="M861" s="254"/>
      <c r="N861" s="255"/>
      <c r="O861" s="255"/>
      <c r="P861" s="255"/>
      <c r="Q861" s="255"/>
      <c r="R861" s="255"/>
      <c r="S861" s="255"/>
      <c r="T861" s="256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57" t="s">
        <v>235</v>
      </c>
      <c r="AU861" s="257" t="s">
        <v>84</v>
      </c>
      <c r="AV861" s="14" t="s">
        <v>84</v>
      </c>
      <c r="AW861" s="14" t="s">
        <v>35</v>
      </c>
      <c r="AX861" s="14" t="s">
        <v>74</v>
      </c>
      <c r="AY861" s="257" t="s">
        <v>223</v>
      </c>
    </row>
    <row r="862" s="15" customFormat="1">
      <c r="A862" s="15"/>
      <c r="B862" s="258"/>
      <c r="C862" s="259"/>
      <c r="D862" s="238" t="s">
        <v>235</v>
      </c>
      <c r="E862" s="260" t="s">
        <v>28</v>
      </c>
      <c r="F862" s="261" t="s">
        <v>248</v>
      </c>
      <c r="G862" s="259"/>
      <c r="H862" s="262">
        <v>4297.2420000000002</v>
      </c>
      <c r="I862" s="263"/>
      <c r="J862" s="259"/>
      <c r="K862" s="259"/>
      <c r="L862" s="264"/>
      <c r="M862" s="265"/>
      <c r="N862" s="266"/>
      <c r="O862" s="266"/>
      <c r="P862" s="266"/>
      <c r="Q862" s="266"/>
      <c r="R862" s="266"/>
      <c r="S862" s="266"/>
      <c r="T862" s="267"/>
      <c r="U862" s="15"/>
      <c r="V862" s="15"/>
      <c r="W862" s="15"/>
      <c r="X862" s="15"/>
      <c r="Y862" s="15"/>
      <c r="Z862" s="15"/>
      <c r="AA862" s="15"/>
      <c r="AB862" s="15"/>
      <c r="AC862" s="15"/>
      <c r="AD862" s="15"/>
      <c r="AE862" s="15"/>
      <c r="AT862" s="268" t="s">
        <v>235</v>
      </c>
      <c r="AU862" s="268" t="s">
        <v>84</v>
      </c>
      <c r="AV862" s="15" t="s">
        <v>231</v>
      </c>
      <c r="AW862" s="15" t="s">
        <v>35</v>
      </c>
      <c r="AX862" s="15" t="s">
        <v>82</v>
      </c>
      <c r="AY862" s="268" t="s">
        <v>223</v>
      </c>
    </row>
    <row r="863" s="2" customFormat="1" ht="16.5" customHeight="1">
      <c r="A863" s="42"/>
      <c r="B863" s="43"/>
      <c r="C863" s="218" t="s">
        <v>1209</v>
      </c>
      <c r="D863" s="218" t="s">
        <v>226</v>
      </c>
      <c r="E863" s="219" t="s">
        <v>1210</v>
      </c>
      <c r="F863" s="220" t="s">
        <v>1211</v>
      </c>
      <c r="G863" s="221" t="s">
        <v>229</v>
      </c>
      <c r="H863" s="222">
        <v>42.966000000000001</v>
      </c>
      <c r="I863" s="223"/>
      <c r="J863" s="224">
        <f>ROUND(I863*H863,2)</f>
        <v>0</v>
      </c>
      <c r="K863" s="220" t="s">
        <v>28</v>
      </c>
      <c r="L863" s="48"/>
      <c r="M863" s="225" t="s">
        <v>28</v>
      </c>
      <c r="N863" s="226" t="s">
        <v>45</v>
      </c>
      <c r="O863" s="88"/>
      <c r="P863" s="227">
        <f>O863*H863</f>
        <v>0</v>
      </c>
      <c r="Q863" s="227">
        <v>0.00029</v>
      </c>
      <c r="R863" s="227">
        <f>Q863*H863</f>
        <v>0.01246014</v>
      </c>
      <c r="S863" s="227">
        <v>0</v>
      </c>
      <c r="T863" s="228">
        <f>S863*H863</f>
        <v>0</v>
      </c>
      <c r="U863" s="42"/>
      <c r="V863" s="42"/>
      <c r="W863" s="42"/>
      <c r="X863" s="42"/>
      <c r="Y863" s="42"/>
      <c r="Z863" s="42"/>
      <c r="AA863" s="42"/>
      <c r="AB863" s="42"/>
      <c r="AC863" s="42"/>
      <c r="AD863" s="42"/>
      <c r="AE863" s="42"/>
      <c r="AR863" s="229" t="s">
        <v>257</v>
      </c>
      <c r="AT863" s="229" t="s">
        <v>226</v>
      </c>
      <c r="AU863" s="229" t="s">
        <v>84</v>
      </c>
      <c r="AY863" s="21" t="s">
        <v>223</v>
      </c>
      <c r="BE863" s="230">
        <f>IF(N863="základní",J863,0)</f>
        <v>0</v>
      </c>
      <c r="BF863" s="230">
        <f>IF(N863="snížená",J863,0)</f>
        <v>0</v>
      </c>
      <c r="BG863" s="230">
        <f>IF(N863="zákl. přenesená",J863,0)</f>
        <v>0</v>
      </c>
      <c r="BH863" s="230">
        <f>IF(N863="sníž. přenesená",J863,0)</f>
        <v>0</v>
      </c>
      <c r="BI863" s="230">
        <f>IF(N863="nulová",J863,0)</f>
        <v>0</v>
      </c>
      <c r="BJ863" s="21" t="s">
        <v>82</v>
      </c>
      <c r="BK863" s="230">
        <f>ROUND(I863*H863,2)</f>
        <v>0</v>
      </c>
      <c r="BL863" s="21" t="s">
        <v>257</v>
      </c>
      <c r="BM863" s="229" t="s">
        <v>1212</v>
      </c>
    </row>
    <row r="864" s="14" customFormat="1">
      <c r="A864" s="14"/>
      <c r="B864" s="247"/>
      <c r="C864" s="248"/>
      <c r="D864" s="238" t="s">
        <v>235</v>
      </c>
      <c r="E864" s="249" t="s">
        <v>28</v>
      </c>
      <c r="F864" s="250" t="s">
        <v>1196</v>
      </c>
      <c r="G864" s="248"/>
      <c r="H864" s="251">
        <v>42.966000000000001</v>
      </c>
      <c r="I864" s="252"/>
      <c r="J864" s="248"/>
      <c r="K864" s="248"/>
      <c r="L864" s="253"/>
      <c r="M864" s="290"/>
      <c r="N864" s="291"/>
      <c r="O864" s="291"/>
      <c r="P864" s="291"/>
      <c r="Q864" s="291"/>
      <c r="R864" s="291"/>
      <c r="S864" s="291"/>
      <c r="T864" s="292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57" t="s">
        <v>235</v>
      </c>
      <c r="AU864" s="257" t="s">
        <v>84</v>
      </c>
      <c r="AV864" s="14" t="s">
        <v>84</v>
      </c>
      <c r="AW864" s="14" t="s">
        <v>35</v>
      </c>
      <c r="AX864" s="14" t="s">
        <v>82</v>
      </c>
      <c r="AY864" s="257" t="s">
        <v>223</v>
      </c>
    </row>
    <row r="865" s="2" customFormat="1" ht="6.96" customHeight="1">
      <c r="A865" s="42"/>
      <c r="B865" s="63"/>
      <c r="C865" s="64"/>
      <c r="D865" s="64"/>
      <c r="E865" s="64"/>
      <c r="F865" s="64"/>
      <c r="G865" s="64"/>
      <c r="H865" s="64"/>
      <c r="I865" s="64"/>
      <c r="J865" s="64"/>
      <c r="K865" s="64"/>
      <c r="L865" s="48"/>
      <c r="M865" s="42"/>
      <c r="O865" s="42"/>
      <c r="P865" s="42"/>
      <c r="Q865" s="42"/>
      <c r="R865" s="42"/>
      <c r="S865" s="42"/>
      <c r="T865" s="42"/>
      <c r="U865" s="42"/>
      <c r="V865" s="42"/>
      <c r="W865" s="42"/>
      <c r="X865" s="42"/>
      <c r="Y865" s="42"/>
      <c r="Z865" s="42"/>
      <c r="AA865" s="42"/>
      <c r="AB865" s="42"/>
      <c r="AC865" s="42"/>
      <c r="AD865" s="42"/>
      <c r="AE865" s="42"/>
    </row>
  </sheetData>
  <sheetProtection sheet="1" autoFilter="0" formatColumns="0" formatRows="0" objects="1" scenarios="1" spinCount="100000" saltValue="6FGAc+t34zVFrVMh6VAyDjaerHKcR036tWxd1bdlzsLlp3+QowlQzB6YLw9weQH0aqEWS7NGdYBFcokhqGvYsg==" hashValue="Btuvq26LCshJnlaJdg+glig9K8MmusYWaKmg5rHu+Ymu1cBiS6kJT8Fa9PRrwVJobwECVFTluaqrYF/WItYqbA==" algorithmName="SHA-512" password="CEE1"/>
  <autoFilter ref="C99:K864"/>
  <mergeCells count="9">
    <mergeCell ref="E7:H7"/>
    <mergeCell ref="E9:H9"/>
    <mergeCell ref="E18:H18"/>
    <mergeCell ref="E27:H27"/>
    <mergeCell ref="E48:H48"/>
    <mergeCell ref="E50:H50"/>
    <mergeCell ref="E90:H90"/>
    <mergeCell ref="E92:H92"/>
    <mergeCell ref="L2:V2"/>
  </mergeCells>
  <hyperlinks>
    <hyperlink ref="F104" r:id="rId1" display="https://podminky.urs.cz/item/CS_URS_2024_02/310271071"/>
    <hyperlink ref="F116" r:id="rId2" display="https://podminky.urs.cz/item/CS_URS_2024_02/317142442"/>
    <hyperlink ref="F120" r:id="rId3" display="https://podminky.urs.cz/item/CS_URS_2024_02/317944321"/>
    <hyperlink ref="F124" r:id="rId4" display="https://podminky.urs.cz/item/CS_URS_2024_02/340271015"/>
    <hyperlink ref="F129" r:id="rId5" display="https://podminky.urs.cz/item/CS_URS_2024_02/340271045"/>
    <hyperlink ref="F133" r:id="rId6" display="https://podminky.urs.cz/item/CS_URS_2024_02/342272245"/>
    <hyperlink ref="F140" r:id="rId7" display="https://podminky.urs.cz/item/CS_URS_2024_02/342291111"/>
    <hyperlink ref="F144" r:id="rId8" display="https://podminky.urs.cz/item/CS_URS_2024_02/342291112"/>
    <hyperlink ref="F157" r:id="rId9" display="https://podminky.urs.cz/item/CS_URS_2024_02/417321414"/>
    <hyperlink ref="F161" r:id="rId10" display="https://podminky.urs.cz/item/CS_URS_2024_02/417351115"/>
    <hyperlink ref="F165" r:id="rId11" display="https://podminky.urs.cz/item/CS_URS_2024_02/417351116"/>
    <hyperlink ref="F169" r:id="rId12" display="https://podminky.urs.cz/item/CS_URS_2024_02/417361821"/>
    <hyperlink ref="F174" r:id="rId13" display="https://podminky.urs.cz/item/CS_URS_2024_02/611315422"/>
    <hyperlink ref="F177" r:id="rId14" display="https://podminky.urs.cz/item/CS_URS_2024_02/612131121"/>
    <hyperlink ref="F180" r:id="rId15" display="https://podminky.urs.cz/item/CS_URS_2024_02/612142001"/>
    <hyperlink ref="F185" r:id="rId16" display="https://podminky.urs.cz/item/CS_URS_2024_02/612315422"/>
    <hyperlink ref="F188" r:id="rId17" display="https://podminky.urs.cz/item/CS_URS_2024_02/612321111"/>
    <hyperlink ref="F200" r:id="rId18" display="https://podminky.urs.cz/item/CS_URS_2024_02/619991005"/>
    <hyperlink ref="F204" r:id="rId19" display="https://podminky.urs.cz/item/CS_URS_2024_02/622142001"/>
    <hyperlink ref="F208" r:id="rId20" display="https://podminky.urs.cz/item/CS_URS_2024_02/622143003"/>
    <hyperlink ref="F221" r:id="rId21" display="https://podminky.urs.cz/item/CS_URS_2024_02/622321141"/>
    <hyperlink ref="F225" r:id="rId22" display="https://podminky.urs.cz/item/CS_URS_2024_02/631311115"/>
    <hyperlink ref="F230" r:id="rId23" display="https://podminky.urs.cz/item/CS_URS_2024_02/631311124"/>
    <hyperlink ref="F236" r:id="rId24" display="https://podminky.urs.cz/item/CS_URS_2024_02/631312141"/>
    <hyperlink ref="F242" r:id="rId25" display="https://podminky.urs.cz/item/CS_URS_2024_02/631319011"/>
    <hyperlink ref="F245" r:id="rId26" display="https://podminky.urs.cz/item/CS_URS_2024_02/631319012"/>
    <hyperlink ref="F248" r:id="rId27" display="https://podminky.urs.cz/item/CS_URS_2024_02/631319171"/>
    <hyperlink ref="F251" r:id="rId28" display="https://podminky.urs.cz/item/CS_URS_2024_02/631362021"/>
    <hyperlink ref="F255" r:id="rId29" display="https://podminky.urs.cz/item/CS_URS_2024_02/642944121"/>
    <hyperlink ref="F273" r:id="rId30" display="https://podminky.urs.cz/item/CS_URS_2024_02/949101112"/>
    <hyperlink ref="F286" r:id="rId31" display="https://podminky.urs.cz/item/CS_URS_2024_02/952901114"/>
    <hyperlink ref="F311" r:id="rId32" display="https://podminky.urs.cz/item/CS_URS_2024_02/962031013"/>
    <hyperlink ref="F318" r:id="rId33" display="https://podminky.urs.cz/item/CS_URS_2024_02/962031133"/>
    <hyperlink ref="F322" r:id="rId34" display="https://podminky.urs.cz/item/CS_URS_2024_02/965042131"/>
    <hyperlink ref="F327" r:id="rId35" display="https://podminky.urs.cz/item/CS_URS_2024_02/965042141"/>
    <hyperlink ref="F333" r:id="rId36" display="https://podminky.urs.cz/item/CS_URS_2024_02/965042231"/>
    <hyperlink ref="F336" r:id="rId37" display="https://podminky.urs.cz/item/CS_URS_2024_02/965049111"/>
    <hyperlink ref="F344" r:id="rId38" display="https://podminky.urs.cz/item/CS_URS_2024_02/965081212"/>
    <hyperlink ref="F352" r:id="rId39" display="https://podminky.urs.cz/item/CS_URS_2024_02/965081213"/>
    <hyperlink ref="F362" r:id="rId40" display="https://podminky.urs.cz/item/CS_URS_2024_02/965081343"/>
    <hyperlink ref="F367" r:id="rId41" display="https://podminky.urs.cz/item/CS_URS_2024_02/965082922"/>
    <hyperlink ref="F374" r:id="rId42" display="https://podminky.urs.cz/item/CS_URS_2024_02/965082923"/>
    <hyperlink ref="F383" r:id="rId43" display="https://podminky.urs.cz/item/CS_URS_2024_02/968062455"/>
    <hyperlink ref="F387" r:id="rId44" display="https://podminky.urs.cz/item/CS_URS_2024_02/971033621"/>
    <hyperlink ref="F391" r:id="rId45" display="https://podminky.urs.cz/item/CS_URS_2024_02/973022241"/>
    <hyperlink ref="F402" r:id="rId46" display="https://podminky.urs.cz/item/CS_URS_2024_02/978011141"/>
    <hyperlink ref="F418" r:id="rId47" display="https://podminky.urs.cz/item/CS_URS_2024_02/978013141"/>
    <hyperlink ref="F449" r:id="rId48" display="https://podminky.urs.cz/item/CS_URS_2024_02/978059541"/>
    <hyperlink ref="F455" r:id="rId49" display="https://podminky.urs.cz/item/CS_URS_2024_02/997013211"/>
    <hyperlink ref="F457" r:id="rId50" display="https://podminky.urs.cz/item/CS_URS_2024_02/997013501"/>
    <hyperlink ref="F459" r:id="rId51" display="https://podminky.urs.cz/item/CS_URS_2024_02/997013509"/>
    <hyperlink ref="F462" r:id="rId52" display="https://podminky.urs.cz/item/CS_URS_2024_02/997013631"/>
    <hyperlink ref="F465" r:id="rId53" display="https://podminky.urs.cz/item/CS_URS_2024_02/998018001"/>
    <hyperlink ref="F469" r:id="rId54" display="https://podminky.urs.cz/item/CS_URS_2024_02/711141559"/>
    <hyperlink ref="F475" r:id="rId55" display="https://podminky.urs.cz/item/CS_URS_2024_02/711191001"/>
    <hyperlink ref="F480" r:id="rId56" display="https://podminky.urs.cz/item/CS_URS_2024_02/711191011"/>
    <hyperlink ref="F485" r:id="rId57" display="https://podminky.urs.cz/item/CS_URS_2024_02/998711121"/>
    <hyperlink ref="F488" r:id="rId58" display="https://podminky.urs.cz/item/CS_URS_2024_02/713191132"/>
    <hyperlink ref="F495" r:id="rId59" display="https://podminky.urs.cz/item/CS_URS_2024_02/998713121"/>
    <hyperlink ref="F498" r:id="rId60" display="https://podminky.urs.cz/item/CS_URS_2024_02/762511276"/>
    <hyperlink ref="F503" r:id="rId61" display="https://podminky.urs.cz/item/CS_URS_2024_02/762512811"/>
    <hyperlink ref="F509" r:id="rId62" display="https://podminky.urs.cz/item/CS_URS_2024_02/762526110"/>
    <hyperlink ref="F517" r:id="rId63" display="https://podminky.urs.cz/item/CS_URS_2024_02/762595001"/>
    <hyperlink ref="F520" r:id="rId64" display="https://podminky.urs.cz/item/CS_URS_2024_02/998762121"/>
    <hyperlink ref="F523" r:id="rId65" display="https://podminky.urs.cz/item/CS_URS_2024_02/763111717"/>
    <hyperlink ref="F528" r:id="rId66" display="https://podminky.urs.cz/item/CS_URS_2024_02/763111719"/>
    <hyperlink ref="F543" r:id="rId67" display="https://podminky.urs.cz/item/CS_URS_2024_02/763431011"/>
    <hyperlink ref="F550" r:id="rId68" display="https://podminky.urs.cz/item/CS_URS_2024_02/763431803"/>
    <hyperlink ref="F554" r:id="rId69" display="https://podminky.urs.cz/item/CS_URS_2024_02/998763331"/>
    <hyperlink ref="F557" r:id="rId70" display="https://podminky.urs.cz/item/CS_URS_2024_02/766111820"/>
    <hyperlink ref="F570" r:id="rId71" display="https://podminky.urs.cz/item/CS_URS_2024_02/766660001"/>
    <hyperlink ref="F577" r:id="rId72" display="https://podminky.urs.cz/item/CS_URS_2024_02/766660011"/>
    <hyperlink ref="F584" r:id="rId73" display="https://podminky.urs.cz/item/CS_URS_2024_02/766660021"/>
    <hyperlink ref="F588" r:id="rId74" display="https://podminky.urs.cz/item/CS_URS_2024_02/766660022"/>
    <hyperlink ref="F598" r:id="rId75" display="https://podminky.urs.cz/item/CS_URS_2024_02/766660717"/>
    <hyperlink ref="F605" r:id="rId76" display="https://podminky.urs.cz/item/CS_URS_2024_02/766660729"/>
    <hyperlink ref="F612" r:id="rId77" display="https://podminky.urs.cz/item/CS_URS_2024_02/766660731"/>
    <hyperlink ref="F628" r:id="rId78" display="https://podminky.urs.cz/item/CS_URS_2024_02/766691914"/>
    <hyperlink ref="F653" r:id="rId79" display="https://podminky.urs.cz/item/CS_URS_2024_02/998766121"/>
    <hyperlink ref="F656" r:id="rId80" display="https://podminky.urs.cz/item/CS_URS_2024_02/771111011"/>
    <hyperlink ref="F661" r:id="rId81" display="https://podminky.urs.cz/item/CS_URS_2024_02/771121011"/>
    <hyperlink ref="F666" r:id="rId82" display="https://podminky.urs.cz/item/CS_URS_2024_02/771161021"/>
    <hyperlink ref="F673" r:id="rId83" display="https://podminky.urs.cz/item/CS_URS_2024_02/771474113"/>
    <hyperlink ref="F689" r:id="rId84" display="https://podminky.urs.cz/item/CS_URS_2024_02/771574414"/>
    <hyperlink ref="F696" r:id="rId85" display="https://podminky.urs.cz/item/CS_URS_2024_02/771574416"/>
    <hyperlink ref="F713" r:id="rId86" display="https://podminky.urs.cz/item/CS_URS_2024_02/771591112"/>
    <hyperlink ref="F721" r:id="rId87" display="https://podminky.urs.cz/item/CS_URS_2024_02/998771121"/>
    <hyperlink ref="F731" r:id="rId88" display="https://podminky.urs.cz/item/CS_URS_2024_02/781121011"/>
    <hyperlink ref="F738" r:id="rId89" display="https://podminky.urs.cz/item/CS_URS_2024_02/781131112"/>
    <hyperlink ref="F743" r:id="rId90" display="https://podminky.urs.cz/item/CS_URS_2024_02/781131241"/>
    <hyperlink ref="F749" r:id="rId91" display="https://podminky.urs.cz/item/CS_URS_2024_02/781131242"/>
    <hyperlink ref="F754" r:id="rId92" display="https://podminky.urs.cz/item/CS_URS_2024_02/781131264"/>
    <hyperlink ref="F759" r:id="rId93" display="https://podminky.urs.cz/item/CS_URS_2024_02/781151031"/>
    <hyperlink ref="F764" r:id="rId94" display="https://podminky.urs.cz/item/CS_URS_2024_02/781151041"/>
    <hyperlink ref="F769" r:id="rId95" display="https://podminky.urs.cz/item/CS_URS_2024_02/781472218"/>
    <hyperlink ref="F797" r:id="rId96" display="https://podminky.urs.cz/item/CS_URS_2024_02/781472291"/>
    <hyperlink ref="F804" r:id="rId97" display="https://podminky.urs.cz/item/CS_URS_2024_02/781492211"/>
    <hyperlink ref="F813" r:id="rId98" display="https://podminky.urs.cz/item/CS_URS_2024_02/781495117"/>
    <hyperlink ref="F820" r:id="rId99" display="https://podminky.urs.cz/item/CS_URS_2024_02/998781121"/>
    <hyperlink ref="F823" r:id="rId100" display="https://podminky.urs.cz/item/CS_URS_2024_02/783301313"/>
    <hyperlink ref="F826" r:id="rId101" display="https://podminky.urs.cz/item/CS_URS_2024_02/783306805"/>
    <hyperlink ref="F829" r:id="rId102" display="https://podminky.urs.cz/item/CS_URS_2024_02/783314201"/>
    <hyperlink ref="F844" r:id="rId103" display="https://podminky.urs.cz/item/CS_URS_2024_02/783823131"/>
    <hyperlink ref="F848" r:id="rId104" display="https://podminky.urs.cz/item/CS_URS_2024_02/783827121"/>
    <hyperlink ref="F859" r:id="rId105" display="https://podminky.urs.cz/item/CS_URS_2024_02/78421110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1" t="s">
        <v>91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24"/>
      <c r="AT3" s="21" t="s">
        <v>84</v>
      </c>
    </row>
    <row r="4" s="1" customFormat="1" ht="24.96" customHeight="1">
      <c r="B4" s="24"/>
      <c r="D4" s="145" t="s">
        <v>112</v>
      </c>
      <c r="L4" s="24"/>
      <c r="M4" s="146" t="s">
        <v>10</v>
      </c>
      <c r="AT4" s="21" t="s">
        <v>4</v>
      </c>
    </row>
    <row r="5" s="1" customFormat="1" ht="6.96" customHeight="1">
      <c r="B5" s="24"/>
      <c r="L5" s="24"/>
    </row>
    <row r="6" s="1" customFormat="1" ht="12" customHeight="1">
      <c r="B6" s="24"/>
      <c r="D6" s="147" t="s">
        <v>16</v>
      </c>
      <c r="L6" s="24"/>
    </row>
    <row r="7" s="1" customFormat="1" ht="16.5" customHeight="1">
      <c r="B7" s="24"/>
      <c r="E7" s="148" t="str">
        <f>'Rekapitulace stavby'!K6</f>
        <v>Rekonstrukce rozvodů elektro, vody a topení Masarykovo nám. 100/33 a 99/67</v>
      </c>
      <c r="F7" s="147"/>
      <c r="G7" s="147"/>
      <c r="H7" s="147"/>
      <c r="L7" s="24"/>
    </row>
    <row r="8" s="1" customFormat="1" ht="12" customHeight="1">
      <c r="B8" s="24"/>
      <c r="D8" s="147" t="s">
        <v>121</v>
      </c>
      <c r="L8" s="24"/>
    </row>
    <row r="9" s="2" customFormat="1" ht="16.5" customHeight="1">
      <c r="A9" s="42"/>
      <c r="B9" s="48"/>
      <c r="C9" s="42"/>
      <c r="D9" s="42"/>
      <c r="E9" s="148" t="s">
        <v>1213</v>
      </c>
      <c r="F9" s="42"/>
      <c r="G9" s="42"/>
      <c r="H9" s="42"/>
      <c r="I9" s="42"/>
      <c r="J9" s="42"/>
      <c r="K9" s="42"/>
      <c r="L9" s="149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 ht="12" customHeight="1">
      <c r="A10" s="42"/>
      <c r="B10" s="48"/>
      <c r="C10" s="42"/>
      <c r="D10" s="147" t="s">
        <v>1214</v>
      </c>
      <c r="E10" s="42"/>
      <c r="F10" s="42"/>
      <c r="G10" s="42"/>
      <c r="H10" s="42"/>
      <c r="I10" s="42"/>
      <c r="J10" s="42"/>
      <c r="K10" s="42"/>
      <c r="L10" s="149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6.5" customHeight="1">
      <c r="A11" s="42"/>
      <c r="B11" s="48"/>
      <c r="C11" s="42"/>
      <c r="D11" s="42"/>
      <c r="E11" s="150" t="s">
        <v>1215</v>
      </c>
      <c r="F11" s="42"/>
      <c r="G11" s="42"/>
      <c r="H11" s="42"/>
      <c r="I11" s="42"/>
      <c r="J11" s="42"/>
      <c r="K11" s="42"/>
      <c r="L11" s="149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>
      <c r="A12" s="42"/>
      <c r="B12" s="48"/>
      <c r="C12" s="42"/>
      <c r="D12" s="42"/>
      <c r="E12" s="42"/>
      <c r="F12" s="42"/>
      <c r="G12" s="42"/>
      <c r="H12" s="42"/>
      <c r="I12" s="42"/>
      <c r="J12" s="42"/>
      <c r="K12" s="42"/>
      <c r="L12" s="149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2" customHeight="1">
      <c r="A13" s="42"/>
      <c r="B13" s="48"/>
      <c r="C13" s="42"/>
      <c r="D13" s="147" t="s">
        <v>18</v>
      </c>
      <c r="E13" s="42"/>
      <c r="F13" s="137" t="s">
        <v>28</v>
      </c>
      <c r="G13" s="42"/>
      <c r="H13" s="42"/>
      <c r="I13" s="147" t="s">
        <v>20</v>
      </c>
      <c r="J13" s="137" t="s">
        <v>28</v>
      </c>
      <c r="K13" s="42"/>
      <c r="L13" s="149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47" t="s">
        <v>22</v>
      </c>
      <c r="E14" s="42"/>
      <c r="F14" s="137" t="s">
        <v>23</v>
      </c>
      <c r="G14" s="42"/>
      <c r="H14" s="42"/>
      <c r="I14" s="147" t="s">
        <v>24</v>
      </c>
      <c r="J14" s="151" t="str">
        <f>'Rekapitulace stavby'!AN8</f>
        <v>7. 11. 2024</v>
      </c>
      <c r="K14" s="42"/>
      <c r="L14" s="149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0.8" customHeight="1">
      <c r="A15" s="42"/>
      <c r="B15" s="48"/>
      <c r="C15" s="42"/>
      <c r="D15" s="42"/>
      <c r="E15" s="42"/>
      <c r="F15" s="42"/>
      <c r="G15" s="42"/>
      <c r="H15" s="42"/>
      <c r="I15" s="42"/>
      <c r="J15" s="42"/>
      <c r="K15" s="42"/>
      <c r="L15" s="149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12" customHeight="1">
      <c r="A16" s="42"/>
      <c r="B16" s="48"/>
      <c r="C16" s="42"/>
      <c r="D16" s="147" t="s">
        <v>26</v>
      </c>
      <c r="E16" s="42"/>
      <c r="F16" s="42"/>
      <c r="G16" s="42"/>
      <c r="H16" s="42"/>
      <c r="I16" s="147" t="s">
        <v>27</v>
      </c>
      <c r="J16" s="137" t="s">
        <v>28</v>
      </c>
      <c r="K16" s="42"/>
      <c r="L16" s="149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8" customHeight="1">
      <c r="A17" s="42"/>
      <c r="B17" s="48"/>
      <c r="C17" s="42"/>
      <c r="D17" s="42"/>
      <c r="E17" s="137" t="s">
        <v>29</v>
      </c>
      <c r="F17" s="42"/>
      <c r="G17" s="42"/>
      <c r="H17" s="42"/>
      <c r="I17" s="147" t="s">
        <v>30</v>
      </c>
      <c r="J17" s="137" t="s">
        <v>28</v>
      </c>
      <c r="K17" s="42"/>
      <c r="L17" s="149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6.96" customHeight="1">
      <c r="A18" s="42"/>
      <c r="B18" s="48"/>
      <c r="C18" s="42"/>
      <c r="D18" s="42"/>
      <c r="E18" s="42"/>
      <c r="F18" s="42"/>
      <c r="G18" s="42"/>
      <c r="H18" s="42"/>
      <c r="I18" s="42"/>
      <c r="J18" s="42"/>
      <c r="K18" s="42"/>
      <c r="L18" s="149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12" customHeight="1">
      <c r="A19" s="42"/>
      <c r="B19" s="48"/>
      <c r="C19" s="42"/>
      <c r="D19" s="147" t="s">
        <v>31</v>
      </c>
      <c r="E19" s="42"/>
      <c r="F19" s="42"/>
      <c r="G19" s="42"/>
      <c r="H19" s="42"/>
      <c r="I19" s="147" t="s">
        <v>27</v>
      </c>
      <c r="J19" s="37" t="str">
        <f>'Rekapitulace stavby'!AN13</f>
        <v>Vyplň údaj</v>
      </c>
      <c r="K19" s="42"/>
      <c r="L19" s="149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8" customHeight="1">
      <c r="A20" s="42"/>
      <c r="B20" s="48"/>
      <c r="C20" s="42"/>
      <c r="D20" s="42"/>
      <c r="E20" s="37" t="str">
        <f>'Rekapitulace stavby'!E14</f>
        <v>Vyplň údaj</v>
      </c>
      <c r="F20" s="137"/>
      <c r="G20" s="137"/>
      <c r="H20" s="137"/>
      <c r="I20" s="147" t="s">
        <v>30</v>
      </c>
      <c r="J20" s="37" t="str">
        <f>'Rekapitulace stavby'!AN14</f>
        <v>Vyplň údaj</v>
      </c>
      <c r="K20" s="42"/>
      <c r="L20" s="149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6.96" customHeight="1">
      <c r="A21" s="42"/>
      <c r="B21" s="48"/>
      <c r="C21" s="42"/>
      <c r="D21" s="42"/>
      <c r="E21" s="42"/>
      <c r="F21" s="42"/>
      <c r="G21" s="42"/>
      <c r="H21" s="42"/>
      <c r="I21" s="42"/>
      <c r="J21" s="42"/>
      <c r="K21" s="42"/>
      <c r="L21" s="149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12" customHeight="1">
      <c r="A22" s="42"/>
      <c r="B22" s="48"/>
      <c r="C22" s="42"/>
      <c r="D22" s="147" t="s">
        <v>33</v>
      </c>
      <c r="E22" s="42"/>
      <c r="F22" s="42"/>
      <c r="G22" s="42"/>
      <c r="H22" s="42"/>
      <c r="I22" s="147" t="s">
        <v>27</v>
      </c>
      <c r="J22" s="137" t="s">
        <v>28</v>
      </c>
      <c r="K22" s="42"/>
      <c r="L22" s="149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8" customHeight="1">
      <c r="A23" s="42"/>
      <c r="B23" s="48"/>
      <c r="C23" s="42"/>
      <c r="D23" s="42"/>
      <c r="E23" s="137" t="s">
        <v>34</v>
      </c>
      <c r="F23" s="42"/>
      <c r="G23" s="42"/>
      <c r="H23" s="42"/>
      <c r="I23" s="147" t="s">
        <v>30</v>
      </c>
      <c r="J23" s="137" t="s">
        <v>28</v>
      </c>
      <c r="K23" s="42"/>
      <c r="L23" s="149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6.96" customHeight="1">
      <c r="A24" s="42"/>
      <c r="B24" s="48"/>
      <c r="C24" s="42"/>
      <c r="D24" s="42"/>
      <c r="E24" s="42"/>
      <c r="F24" s="42"/>
      <c r="G24" s="42"/>
      <c r="H24" s="42"/>
      <c r="I24" s="42"/>
      <c r="J24" s="42"/>
      <c r="K24" s="42"/>
      <c r="L24" s="149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12" customHeight="1">
      <c r="A25" s="42"/>
      <c r="B25" s="48"/>
      <c r="C25" s="42"/>
      <c r="D25" s="147" t="s">
        <v>36</v>
      </c>
      <c r="E25" s="42"/>
      <c r="F25" s="42"/>
      <c r="G25" s="42"/>
      <c r="H25" s="42"/>
      <c r="I25" s="147" t="s">
        <v>27</v>
      </c>
      <c r="J25" s="137" t="s">
        <v>28</v>
      </c>
      <c r="K25" s="42"/>
      <c r="L25" s="149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8" customHeight="1">
      <c r="A26" s="42"/>
      <c r="B26" s="48"/>
      <c r="C26" s="42"/>
      <c r="D26" s="42"/>
      <c r="E26" s="137" t="s">
        <v>1216</v>
      </c>
      <c r="F26" s="42"/>
      <c r="G26" s="42"/>
      <c r="H26" s="42"/>
      <c r="I26" s="147" t="s">
        <v>30</v>
      </c>
      <c r="J26" s="137" t="s">
        <v>28</v>
      </c>
      <c r="K26" s="42"/>
      <c r="L26" s="149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2" customFormat="1" ht="6.96" customHeight="1">
      <c r="A27" s="42"/>
      <c r="B27" s="48"/>
      <c r="C27" s="42"/>
      <c r="D27" s="42"/>
      <c r="E27" s="42"/>
      <c r="F27" s="42"/>
      <c r="G27" s="42"/>
      <c r="H27" s="42"/>
      <c r="I27" s="42"/>
      <c r="J27" s="42"/>
      <c r="K27" s="42"/>
      <c r="L27" s="149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</row>
    <row r="28" s="2" customFormat="1" ht="12" customHeight="1">
      <c r="A28" s="42"/>
      <c r="B28" s="48"/>
      <c r="C28" s="42"/>
      <c r="D28" s="147" t="s">
        <v>38</v>
      </c>
      <c r="E28" s="42"/>
      <c r="F28" s="42"/>
      <c r="G28" s="42"/>
      <c r="H28" s="42"/>
      <c r="I28" s="42"/>
      <c r="J28" s="42"/>
      <c r="K28" s="42"/>
      <c r="L28" s="149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8" customFormat="1" ht="23.25" customHeight="1">
      <c r="A29" s="152"/>
      <c r="B29" s="153"/>
      <c r="C29" s="152"/>
      <c r="D29" s="152"/>
      <c r="E29" s="154" t="s">
        <v>1217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42"/>
      <c r="B30" s="48"/>
      <c r="C30" s="42"/>
      <c r="D30" s="42"/>
      <c r="E30" s="42"/>
      <c r="F30" s="42"/>
      <c r="G30" s="42"/>
      <c r="H30" s="42"/>
      <c r="I30" s="42"/>
      <c r="J30" s="42"/>
      <c r="K30" s="42"/>
      <c r="L30" s="149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57"/>
      <c r="E31" s="157"/>
      <c r="F31" s="157"/>
      <c r="G31" s="157"/>
      <c r="H31" s="157"/>
      <c r="I31" s="157"/>
      <c r="J31" s="157"/>
      <c r="K31" s="157"/>
      <c r="L31" s="149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25.44" customHeight="1">
      <c r="A32" s="42"/>
      <c r="B32" s="48"/>
      <c r="C32" s="42"/>
      <c r="D32" s="158" t="s">
        <v>40</v>
      </c>
      <c r="E32" s="42"/>
      <c r="F32" s="42"/>
      <c r="G32" s="42"/>
      <c r="H32" s="42"/>
      <c r="I32" s="42"/>
      <c r="J32" s="159">
        <f>ROUND(J115, 2)</f>
        <v>0</v>
      </c>
      <c r="K32" s="42"/>
      <c r="L32" s="149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6.96" customHeight="1">
      <c r="A33" s="42"/>
      <c r="B33" s="48"/>
      <c r="C33" s="42"/>
      <c r="D33" s="157"/>
      <c r="E33" s="157"/>
      <c r="F33" s="157"/>
      <c r="G33" s="157"/>
      <c r="H33" s="157"/>
      <c r="I33" s="157"/>
      <c r="J33" s="157"/>
      <c r="K33" s="157"/>
      <c r="L33" s="149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42"/>
      <c r="F34" s="160" t="s">
        <v>42</v>
      </c>
      <c r="G34" s="42"/>
      <c r="H34" s="42"/>
      <c r="I34" s="160" t="s">
        <v>41</v>
      </c>
      <c r="J34" s="160" t="s">
        <v>43</v>
      </c>
      <c r="K34" s="42"/>
      <c r="L34" s="149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s="2" customFormat="1" ht="14.4" customHeight="1">
      <c r="A35" s="42"/>
      <c r="B35" s="48"/>
      <c r="C35" s="42"/>
      <c r="D35" s="161" t="s">
        <v>44</v>
      </c>
      <c r="E35" s="147" t="s">
        <v>45</v>
      </c>
      <c r="F35" s="162">
        <f>ROUND((SUM(BE115:BE341)),  2)</f>
        <v>0</v>
      </c>
      <c r="G35" s="42"/>
      <c r="H35" s="42"/>
      <c r="I35" s="163">
        <v>0.20999999999999999</v>
      </c>
      <c r="J35" s="162">
        <f>ROUND(((SUM(BE115:BE341))*I35),  2)</f>
        <v>0</v>
      </c>
      <c r="K35" s="42"/>
      <c r="L35" s="149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s="2" customFormat="1" ht="14.4" customHeight="1">
      <c r="A36" s="42"/>
      <c r="B36" s="48"/>
      <c r="C36" s="42"/>
      <c r="D36" s="42"/>
      <c r="E36" s="147" t="s">
        <v>46</v>
      </c>
      <c r="F36" s="162">
        <f>ROUND((SUM(BF115:BF341)),  2)</f>
        <v>0</v>
      </c>
      <c r="G36" s="42"/>
      <c r="H36" s="42"/>
      <c r="I36" s="163">
        <v>0.12</v>
      </c>
      <c r="J36" s="162">
        <f>ROUND(((SUM(BF115:BF341))*I36),  2)</f>
        <v>0</v>
      </c>
      <c r="K36" s="42"/>
      <c r="L36" s="149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47" t="s">
        <v>47</v>
      </c>
      <c r="F37" s="162">
        <f>ROUND((SUM(BG115:BG341)),  2)</f>
        <v>0</v>
      </c>
      <c r="G37" s="42"/>
      <c r="H37" s="42"/>
      <c r="I37" s="163">
        <v>0.20999999999999999</v>
      </c>
      <c r="J37" s="162">
        <f>0</f>
        <v>0</v>
      </c>
      <c r="K37" s="42"/>
      <c r="L37" s="149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hidden="1" s="2" customFormat="1" ht="14.4" customHeight="1">
      <c r="A38" s="42"/>
      <c r="B38" s="48"/>
      <c r="C38" s="42"/>
      <c r="D38" s="42"/>
      <c r="E38" s="147" t="s">
        <v>48</v>
      </c>
      <c r="F38" s="162">
        <f>ROUND((SUM(BH115:BH341)),  2)</f>
        <v>0</v>
      </c>
      <c r="G38" s="42"/>
      <c r="H38" s="42"/>
      <c r="I38" s="163">
        <v>0.12</v>
      </c>
      <c r="J38" s="162">
        <f>0</f>
        <v>0</v>
      </c>
      <c r="K38" s="42"/>
      <c r="L38" s="149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hidden="1" s="2" customFormat="1" ht="14.4" customHeight="1">
      <c r="A39" s="42"/>
      <c r="B39" s="48"/>
      <c r="C39" s="42"/>
      <c r="D39" s="42"/>
      <c r="E39" s="147" t="s">
        <v>49</v>
      </c>
      <c r="F39" s="162">
        <f>ROUND((SUM(BI115:BI341)),  2)</f>
        <v>0</v>
      </c>
      <c r="G39" s="42"/>
      <c r="H39" s="42"/>
      <c r="I39" s="163">
        <v>0</v>
      </c>
      <c r="J39" s="162">
        <f>0</f>
        <v>0</v>
      </c>
      <c r="K39" s="42"/>
      <c r="L39" s="149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6.96" customHeight="1">
      <c r="A40" s="42"/>
      <c r="B40" s="48"/>
      <c r="C40" s="42"/>
      <c r="D40" s="42"/>
      <c r="E40" s="42"/>
      <c r="F40" s="42"/>
      <c r="G40" s="42"/>
      <c r="H40" s="42"/>
      <c r="I40" s="42"/>
      <c r="J40" s="42"/>
      <c r="K40" s="42"/>
      <c r="L40" s="149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1" s="2" customFormat="1" ht="25.44" customHeight="1">
      <c r="A41" s="42"/>
      <c r="B41" s="48"/>
      <c r="C41" s="164"/>
      <c r="D41" s="165" t="s">
        <v>50</v>
      </c>
      <c r="E41" s="166"/>
      <c r="F41" s="166"/>
      <c r="G41" s="167" t="s">
        <v>51</v>
      </c>
      <c r="H41" s="168" t="s">
        <v>52</v>
      </c>
      <c r="I41" s="166"/>
      <c r="J41" s="169">
        <f>SUM(J32:J39)</f>
        <v>0</v>
      </c>
      <c r="K41" s="170"/>
      <c r="L41" s="149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</row>
    <row r="42" s="2" customFormat="1" ht="14.4" customHeight="1">
      <c r="A42" s="42"/>
      <c r="B42" s="171"/>
      <c r="C42" s="172"/>
      <c r="D42" s="172"/>
      <c r="E42" s="172"/>
      <c r="F42" s="172"/>
      <c r="G42" s="172"/>
      <c r="H42" s="172"/>
      <c r="I42" s="172"/>
      <c r="J42" s="172"/>
      <c r="K42" s="172"/>
      <c r="L42" s="149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</row>
    <row r="46" s="2" customFormat="1" ht="6.96" customHeight="1">
      <c r="A46" s="42"/>
      <c r="B46" s="173"/>
      <c r="C46" s="174"/>
      <c r="D46" s="174"/>
      <c r="E46" s="174"/>
      <c r="F46" s="174"/>
      <c r="G46" s="174"/>
      <c r="H46" s="174"/>
      <c r="I46" s="174"/>
      <c r="J46" s="174"/>
      <c r="K46" s="174"/>
      <c r="L46" s="149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24.96" customHeight="1">
      <c r="A47" s="42"/>
      <c r="B47" s="43"/>
      <c r="C47" s="27" t="s">
        <v>183</v>
      </c>
      <c r="D47" s="44"/>
      <c r="E47" s="44"/>
      <c r="F47" s="44"/>
      <c r="G47" s="44"/>
      <c r="H47" s="44"/>
      <c r="I47" s="44"/>
      <c r="J47" s="44"/>
      <c r="K47" s="44"/>
      <c r="L47" s="149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6.96" customHeight="1">
      <c r="A48" s="42"/>
      <c r="B48" s="43"/>
      <c r="C48" s="44"/>
      <c r="D48" s="44"/>
      <c r="E48" s="44"/>
      <c r="F48" s="44"/>
      <c r="G48" s="44"/>
      <c r="H48" s="44"/>
      <c r="I48" s="44"/>
      <c r="J48" s="44"/>
      <c r="K48" s="44"/>
      <c r="L48" s="149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6" t="s">
        <v>16</v>
      </c>
      <c r="D49" s="44"/>
      <c r="E49" s="44"/>
      <c r="F49" s="44"/>
      <c r="G49" s="44"/>
      <c r="H49" s="44"/>
      <c r="I49" s="44"/>
      <c r="J49" s="44"/>
      <c r="K49" s="44"/>
      <c r="L49" s="149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175" t="str">
        <f>E7</f>
        <v>Rekonstrukce rozvodů elektro, vody a topení Masarykovo nám. 100/33 a 99/67</v>
      </c>
      <c r="F50" s="36"/>
      <c r="G50" s="36"/>
      <c r="H50" s="36"/>
      <c r="I50" s="44"/>
      <c r="J50" s="44"/>
      <c r="K50" s="44"/>
      <c r="L50" s="149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1" customFormat="1" ht="12" customHeight="1">
      <c r="B51" s="25"/>
      <c r="C51" s="36" t="s">
        <v>121</v>
      </c>
      <c r="D51" s="26"/>
      <c r="E51" s="26"/>
      <c r="F51" s="26"/>
      <c r="G51" s="26"/>
      <c r="H51" s="26"/>
      <c r="I51" s="26"/>
      <c r="J51" s="26"/>
      <c r="K51" s="26"/>
      <c r="L51" s="24"/>
    </row>
    <row r="52" s="2" customFormat="1" ht="16.5" customHeight="1">
      <c r="A52" s="42"/>
      <c r="B52" s="43"/>
      <c r="C52" s="44"/>
      <c r="D52" s="44"/>
      <c r="E52" s="175" t="s">
        <v>1213</v>
      </c>
      <c r="F52" s="44"/>
      <c r="G52" s="44"/>
      <c r="H52" s="44"/>
      <c r="I52" s="44"/>
      <c r="J52" s="44"/>
      <c r="K52" s="44"/>
      <c r="L52" s="149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12" customHeight="1">
      <c r="A53" s="42"/>
      <c r="B53" s="43"/>
      <c r="C53" s="36" t="s">
        <v>1214</v>
      </c>
      <c r="D53" s="44"/>
      <c r="E53" s="44"/>
      <c r="F53" s="44"/>
      <c r="G53" s="44"/>
      <c r="H53" s="44"/>
      <c r="I53" s="44"/>
      <c r="J53" s="44"/>
      <c r="K53" s="44"/>
      <c r="L53" s="149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16.5" customHeight="1">
      <c r="A54" s="42"/>
      <c r="B54" s="43"/>
      <c r="C54" s="44"/>
      <c r="D54" s="44"/>
      <c r="E54" s="73" t="str">
        <f>E11</f>
        <v>01 - silnoproudá elektrotechnika</v>
      </c>
      <c r="F54" s="44"/>
      <c r="G54" s="44"/>
      <c r="H54" s="44"/>
      <c r="I54" s="44"/>
      <c r="J54" s="44"/>
      <c r="K54" s="44"/>
      <c r="L54" s="149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6.96" customHeight="1">
      <c r="A55" s="42"/>
      <c r="B55" s="43"/>
      <c r="C55" s="44"/>
      <c r="D55" s="44"/>
      <c r="E55" s="44"/>
      <c r="F55" s="44"/>
      <c r="G55" s="44"/>
      <c r="H55" s="44"/>
      <c r="I55" s="44"/>
      <c r="J55" s="44"/>
      <c r="K55" s="44"/>
      <c r="L55" s="149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2" customHeight="1">
      <c r="A56" s="42"/>
      <c r="B56" s="43"/>
      <c r="C56" s="36" t="s">
        <v>22</v>
      </c>
      <c r="D56" s="44"/>
      <c r="E56" s="44"/>
      <c r="F56" s="31" t="str">
        <f>F14</f>
        <v>Jihlava</v>
      </c>
      <c r="G56" s="44"/>
      <c r="H56" s="44"/>
      <c r="I56" s="36" t="s">
        <v>24</v>
      </c>
      <c r="J56" s="76" t="str">
        <f>IF(J14="","",J14)</f>
        <v>7. 11. 2024</v>
      </c>
      <c r="K56" s="44"/>
      <c r="L56" s="149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6.96" customHeight="1">
      <c r="A57" s="42"/>
      <c r="B57" s="43"/>
      <c r="C57" s="44"/>
      <c r="D57" s="44"/>
      <c r="E57" s="44"/>
      <c r="F57" s="44"/>
      <c r="G57" s="44"/>
      <c r="H57" s="44"/>
      <c r="I57" s="44"/>
      <c r="J57" s="44"/>
      <c r="K57" s="44"/>
      <c r="L57" s="149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25.65" customHeight="1">
      <c r="A58" s="42"/>
      <c r="B58" s="43"/>
      <c r="C58" s="36" t="s">
        <v>26</v>
      </c>
      <c r="D58" s="44"/>
      <c r="E58" s="44"/>
      <c r="F58" s="31" t="str">
        <f>E17</f>
        <v>Statutární město Jihlava</v>
      </c>
      <c r="G58" s="44"/>
      <c r="H58" s="44"/>
      <c r="I58" s="36" t="s">
        <v>33</v>
      </c>
      <c r="J58" s="40" t="str">
        <f>E23</f>
        <v>Atelier Alfa, spol. s r.o., Jihlava</v>
      </c>
      <c r="K58" s="44"/>
      <c r="L58" s="149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15.15" customHeight="1">
      <c r="A59" s="42"/>
      <c r="B59" s="43"/>
      <c r="C59" s="36" t="s">
        <v>31</v>
      </c>
      <c r="D59" s="44"/>
      <c r="E59" s="44"/>
      <c r="F59" s="31" t="str">
        <f>IF(E20="","",E20)</f>
        <v>Vyplň údaj</v>
      </c>
      <c r="G59" s="44"/>
      <c r="H59" s="44"/>
      <c r="I59" s="36" t="s">
        <v>36</v>
      </c>
      <c r="J59" s="40" t="str">
        <f>E26</f>
        <v>Bohumír Holec</v>
      </c>
      <c r="K59" s="44"/>
      <c r="L59" s="149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</row>
    <row r="60" s="2" customFormat="1" ht="10.32" customHeight="1">
      <c r="A60" s="42"/>
      <c r="B60" s="43"/>
      <c r="C60" s="44"/>
      <c r="D60" s="44"/>
      <c r="E60" s="44"/>
      <c r="F60" s="44"/>
      <c r="G60" s="44"/>
      <c r="H60" s="44"/>
      <c r="I60" s="44"/>
      <c r="J60" s="44"/>
      <c r="K60" s="44"/>
      <c r="L60" s="149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</row>
    <row r="61" s="2" customFormat="1" ht="29.28" customHeight="1">
      <c r="A61" s="42"/>
      <c r="B61" s="43"/>
      <c r="C61" s="176" t="s">
        <v>184</v>
      </c>
      <c r="D61" s="177"/>
      <c r="E61" s="177"/>
      <c r="F61" s="177"/>
      <c r="G61" s="177"/>
      <c r="H61" s="177"/>
      <c r="I61" s="177"/>
      <c r="J61" s="178" t="s">
        <v>185</v>
      </c>
      <c r="K61" s="177"/>
      <c r="L61" s="149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</row>
    <row r="62" s="2" customFormat="1" ht="10.32" customHeight="1">
      <c r="A62" s="42"/>
      <c r="B62" s="43"/>
      <c r="C62" s="44"/>
      <c r="D62" s="44"/>
      <c r="E62" s="44"/>
      <c r="F62" s="44"/>
      <c r="G62" s="44"/>
      <c r="H62" s="44"/>
      <c r="I62" s="44"/>
      <c r="J62" s="44"/>
      <c r="K62" s="44"/>
      <c r="L62" s="149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</row>
    <row r="63" s="2" customFormat="1" ht="22.8" customHeight="1">
      <c r="A63" s="42"/>
      <c r="B63" s="43"/>
      <c r="C63" s="179" t="s">
        <v>72</v>
      </c>
      <c r="D63" s="44"/>
      <c r="E63" s="44"/>
      <c r="F63" s="44"/>
      <c r="G63" s="44"/>
      <c r="H63" s="44"/>
      <c r="I63" s="44"/>
      <c r="J63" s="106">
        <f>J115</f>
        <v>0</v>
      </c>
      <c r="K63" s="44"/>
      <c r="L63" s="149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U63" s="21" t="s">
        <v>186</v>
      </c>
    </row>
    <row r="64" s="9" customFormat="1" ht="24.96" customHeight="1">
      <c r="A64" s="9"/>
      <c r="B64" s="180"/>
      <c r="C64" s="181"/>
      <c r="D64" s="182" t="s">
        <v>1218</v>
      </c>
      <c r="E64" s="183"/>
      <c r="F64" s="183"/>
      <c r="G64" s="183"/>
      <c r="H64" s="183"/>
      <c r="I64" s="183"/>
      <c r="J64" s="184">
        <f>J116</f>
        <v>0</v>
      </c>
      <c r="K64" s="181"/>
      <c r="L64" s="185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6"/>
      <c r="C65" s="129"/>
      <c r="D65" s="187" t="s">
        <v>1219</v>
      </c>
      <c r="E65" s="188"/>
      <c r="F65" s="188"/>
      <c r="G65" s="188"/>
      <c r="H65" s="188"/>
      <c r="I65" s="188"/>
      <c r="J65" s="189">
        <f>J117</f>
        <v>0</v>
      </c>
      <c r="K65" s="129"/>
      <c r="L65" s="19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86"/>
      <c r="C66" s="129"/>
      <c r="D66" s="187" t="s">
        <v>1220</v>
      </c>
      <c r="E66" s="188"/>
      <c r="F66" s="188"/>
      <c r="G66" s="188"/>
      <c r="H66" s="188"/>
      <c r="I66" s="188"/>
      <c r="J66" s="189">
        <f>J118</f>
        <v>0</v>
      </c>
      <c r="K66" s="129"/>
      <c r="L66" s="19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86"/>
      <c r="C67" s="129"/>
      <c r="D67" s="187" t="s">
        <v>1221</v>
      </c>
      <c r="E67" s="188"/>
      <c r="F67" s="188"/>
      <c r="G67" s="188"/>
      <c r="H67" s="188"/>
      <c r="I67" s="188"/>
      <c r="J67" s="189">
        <f>J139</f>
        <v>0</v>
      </c>
      <c r="K67" s="129"/>
      <c r="L67" s="19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86"/>
      <c r="C68" s="129"/>
      <c r="D68" s="187" t="s">
        <v>1222</v>
      </c>
      <c r="E68" s="188"/>
      <c r="F68" s="188"/>
      <c r="G68" s="188"/>
      <c r="H68" s="188"/>
      <c r="I68" s="188"/>
      <c r="J68" s="189">
        <f>J151</f>
        <v>0</v>
      </c>
      <c r="K68" s="129"/>
      <c r="L68" s="19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86"/>
      <c r="C69" s="129"/>
      <c r="D69" s="187" t="s">
        <v>1223</v>
      </c>
      <c r="E69" s="188"/>
      <c r="F69" s="188"/>
      <c r="G69" s="188"/>
      <c r="H69" s="188"/>
      <c r="I69" s="188"/>
      <c r="J69" s="189">
        <f>J169</f>
        <v>0</v>
      </c>
      <c r="K69" s="129"/>
      <c r="L69" s="19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4.88" customHeight="1">
      <c r="A70" s="10"/>
      <c r="B70" s="186"/>
      <c r="C70" s="129"/>
      <c r="D70" s="187" t="s">
        <v>1224</v>
      </c>
      <c r="E70" s="188"/>
      <c r="F70" s="188"/>
      <c r="G70" s="188"/>
      <c r="H70" s="188"/>
      <c r="I70" s="188"/>
      <c r="J70" s="189">
        <f>J179</f>
        <v>0</v>
      </c>
      <c r="K70" s="129"/>
      <c r="L70" s="19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4.88" customHeight="1">
      <c r="A71" s="10"/>
      <c r="B71" s="186"/>
      <c r="C71" s="129"/>
      <c r="D71" s="187" t="s">
        <v>1225</v>
      </c>
      <c r="E71" s="188"/>
      <c r="F71" s="188"/>
      <c r="G71" s="188"/>
      <c r="H71" s="188"/>
      <c r="I71" s="188"/>
      <c r="J71" s="189">
        <f>J196</f>
        <v>0</v>
      </c>
      <c r="K71" s="129"/>
      <c r="L71" s="19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4.88" customHeight="1">
      <c r="A72" s="10"/>
      <c r="B72" s="186"/>
      <c r="C72" s="129"/>
      <c r="D72" s="187" t="s">
        <v>1226</v>
      </c>
      <c r="E72" s="188"/>
      <c r="F72" s="188"/>
      <c r="G72" s="188"/>
      <c r="H72" s="188"/>
      <c r="I72" s="188"/>
      <c r="J72" s="189">
        <f>J211</f>
        <v>0</v>
      </c>
      <c r="K72" s="129"/>
      <c r="L72" s="19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4.88" customHeight="1">
      <c r="A73" s="10"/>
      <c r="B73" s="186"/>
      <c r="C73" s="129"/>
      <c r="D73" s="187" t="s">
        <v>1227</v>
      </c>
      <c r="E73" s="188"/>
      <c r="F73" s="188"/>
      <c r="G73" s="188"/>
      <c r="H73" s="188"/>
      <c r="I73" s="188"/>
      <c r="J73" s="189">
        <f>J225</f>
        <v>0</v>
      </c>
      <c r="K73" s="129"/>
      <c r="L73" s="19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6"/>
      <c r="C74" s="129"/>
      <c r="D74" s="187" t="s">
        <v>1228</v>
      </c>
      <c r="E74" s="188"/>
      <c r="F74" s="188"/>
      <c r="G74" s="188"/>
      <c r="H74" s="188"/>
      <c r="I74" s="188"/>
      <c r="J74" s="189">
        <f>J237</f>
        <v>0</v>
      </c>
      <c r="K74" s="129"/>
      <c r="L74" s="19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4.88" customHeight="1">
      <c r="A75" s="10"/>
      <c r="B75" s="186"/>
      <c r="C75" s="129"/>
      <c r="D75" s="187" t="s">
        <v>1229</v>
      </c>
      <c r="E75" s="188"/>
      <c r="F75" s="188"/>
      <c r="G75" s="188"/>
      <c r="H75" s="188"/>
      <c r="I75" s="188"/>
      <c r="J75" s="189">
        <f>J238</f>
        <v>0</v>
      </c>
      <c r="K75" s="129"/>
      <c r="L75" s="19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21.84" customHeight="1">
      <c r="A76" s="10"/>
      <c r="B76" s="186"/>
      <c r="C76" s="129"/>
      <c r="D76" s="187" t="s">
        <v>1230</v>
      </c>
      <c r="E76" s="188"/>
      <c r="F76" s="188"/>
      <c r="G76" s="188"/>
      <c r="H76" s="188"/>
      <c r="I76" s="188"/>
      <c r="J76" s="189">
        <f>J249</f>
        <v>0</v>
      </c>
      <c r="K76" s="129"/>
      <c r="L76" s="19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21.84" customHeight="1">
      <c r="A77" s="10"/>
      <c r="B77" s="186"/>
      <c r="C77" s="129"/>
      <c r="D77" s="187" t="s">
        <v>1231</v>
      </c>
      <c r="E77" s="188"/>
      <c r="F77" s="188"/>
      <c r="G77" s="188"/>
      <c r="H77" s="188"/>
      <c r="I77" s="188"/>
      <c r="J77" s="189">
        <f>J252</f>
        <v>0</v>
      </c>
      <c r="K77" s="129"/>
      <c r="L77" s="19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21.84" customHeight="1">
      <c r="A78" s="10"/>
      <c r="B78" s="186"/>
      <c r="C78" s="129"/>
      <c r="D78" s="187" t="s">
        <v>1232</v>
      </c>
      <c r="E78" s="188"/>
      <c r="F78" s="188"/>
      <c r="G78" s="188"/>
      <c r="H78" s="188"/>
      <c r="I78" s="188"/>
      <c r="J78" s="189">
        <f>J265</f>
        <v>0</v>
      </c>
      <c r="K78" s="129"/>
      <c r="L78" s="19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21.84" customHeight="1">
      <c r="A79" s="10"/>
      <c r="B79" s="186"/>
      <c r="C79" s="129"/>
      <c r="D79" s="187" t="s">
        <v>1233</v>
      </c>
      <c r="E79" s="188"/>
      <c r="F79" s="188"/>
      <c r="G79" s="188"/>
      <c r="H79" s="188"/>
      <c r="I79" s="188"/>
      <c r="J79" s="189">
        <f>J273</f>
        <v>0</v>
      </c>
      <c r="K79" s="129"/>
      <c r="L79" s="19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21.84" customHeight="1">
      <c r="A80" s="10"/>
      <c r="B80" s="186"/>
      <c r="C80" s="129"/>
      <c r="D80" s="187" t="s">
        <v>1234</v>
      </c>
      <c r="E80" s="188"/>
      <c r="F80" s="188"/>
      <c r="G80" s="188"/>
      <c r="H80" s="188"/>
      <c r="I80" s="188"/>
      <c r="J80" s="189">
        <f>J279</f>
        <v>0</v>
      </c>
      <c r="K80" s="129"/>
      <c r="L80" s="19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21.84" customHeight="1">
      <c r="A81" s="10"/>
      <c r="B81" s="186"/>
      <c r="C81" s="129"/>
      <c r="D81" s="187" t="s">
        <v>1235</v>
      </c>
      <c r="E81" s="188"/>
      <c r="F81" s="188"/>
      <c r="G81" s="188"/>
      <c r="H81" s="188"/>
      <c r="I81" s="188"/>
      <c r="J81" s="189">
        <f>J283</f>
        <v>0</v>
      </c>
      <c r="K81" s="129"/>
      <c r="L81" s="19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21.84" customHeight="1">
      <c r="A82" s="10"/>
      <c r="B82" s="186"/>
      <c r="C82" s="129"/>
      <c r="D82" s="187" t="s">
        <v>1236</v>
      </c>
      <c r="E82" s="188"/>
      <c r="F82" s="188"/>
      <c r="G82" s="188"/>
      <c r="H82" s="188"/>
      <c r="I82" s="188"/>
      <c r="J82" s="189">
        <f>J286</f>
        <v>0</v>
      </c>
      <c r="K82" s="129"/>
      <c r="L82" s="19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21.84" customHeight="1">
      <c r="A83" s="10"/>
      <c r="B83" s="186"/>
      <c r="C83" s="129"/>
      <c r="D83" s="187" t="s">
        <v>1237</v>
      </c>
      <c r="E83" s="188"/>
      <c r="F83" s="188"/>
      <c r="G83" s="188"/>
      <c r="H83" s="188"/>
      <c r="I83" s="188"/>
      <c r="J83" s="189">
        <f>J293</f>
        <v>0</v>
      </c>
      <c r="K83" s="129"/>
      <c r="L83" s="19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21.84" customHeight="1">
      <c r="A84" s="10"/>
      <c r="B84" s="186"/>
      <c r="C84" s="129"/>
      <c r="D84" s="187" t="s">
        <v>1238</v>
      </c>
      <c r="E84" s="188"/>
      <c r="F84" s="188"/>
      <c r="G84" s="188"/>
      <c r="H84" s="188"/>
      <c r="I84" s="188"/>
      <c r="J84" s="189">
        <f>J298</f>
        <v>0</v>
      </c>
      <c r="K84" s="129"/>
      <c r="L84" s="19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21.84" customHeight="1">
      <c r="A85" s="10"/>
      <c r="B85" s="186"/>
      <c r="C85" s="129"/>
      <c r="D85" s="187" t="s">
        <v>1239</v>
      </c>
      <c r="E85" s="188"/>
      <c r="F85" s="188"/>
      <c r="G85" s="188"/>
      <c r="H85" s="188"/>
      <c r="I85" s="188"/>
      <c r="J85" s="189">
        <f>J300</f>
        <v>0</v>
      </c>
      <c r="K85" s="129"/>
      <c r="L85" s="19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4.88" customHeight="1">
      <c r="A86" s="10"/>
      <c r="B86" s="186"/>
      <c r="C86" s="129"/>
      <c r="D86" s="187" t="s">
        <v>1240</v>
      </c>
      <c r="E86" s="188"/>
      <c r="F86" s="188"/>
      <c r="G86" s="188"/>
      <c r="H86" s="188"/>
      <c r="I86" s="188"/>
      <c r="J86" s="189">
        <f>J307</f>
        <v>0</v>
      </c>
      <c r="K86" s="129"/>
      <c r="L86" s="19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21.84" customHeight="1">
      <c r="A87" s="10"/>
      <c r="B87" s="186"/>
      <c r="C87" s="129"/>
      <c r="D87" s="187" t="s">
        <v>1241</v>
      </c>
      <c r="E87" s="188"/>
      <c r="F87" s="188"/>
      <c r="G87" s="188"/>
      <c r="H87" s="188"/>
      <c r="I87" s="188"/>
      <c r="J87" s="189">
        <f>J314</f>
        <v>0</v>
      </c>
      <c r="K87" s="129"/>
      <c r="L87" s="19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10" customFormat="1" ht="21.84" customHeight="1">
      <c r="A88" s="10"/>
      <c r="B88" s="186"/>
      <c r="C88" s="129"/>
      <c r="D88" s="187" t="s">
        <v>1242</v>
      </c>
      <c r="E88" s="188"/>
      <c r="F88" s="188"/>
      <c r="G88" s="188"/>
      <c r="H88" s="188"/>
      <c r="I88" s="188"/>
      <c r="J88" s="189">
        <f>J323</f>
        <v>0</v>
      </c>
      <c r="K88" s="129"/>
      <c r="L88" s="19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10" customFormat="1" ht="21.84" customHeight="1">
      <c r="A89" s="10"/>
      <c r="B89" s="186"/>
      <c r="C89" s="129"/>
      <c r="D89" s="187" t="s">
        <v>1243</v>
      </c>
      <c r="E89" s="188"/>
      <c r="F89" s="188"/>
      <c r="G89" s="188"/>
      <c r="H89" s="188"/>
      <c r="I89" s="188"/>
      <c r="J89" s="189">
        <f>J325</f>
        <v>0</v>
      </c>
      <c r="K89" s="129"/>
      <c r="L89" s="19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="10" customFormat="1" ht="21.84" customHeight="1">
      <c r="A90" s="10"/>
      <c r="B90" s="186"/>
      <c r="C90" s="129"/>
      <c r="D90" s="187" t="s">
        <v>1244</v>
      </c>
      <c r="E90" s="188"/>
      <c r="F90" s="188"/>
      <c r="G90" s="188"/>
      <c r="H90" s="188"/>
      <c r="I90" s="188"/>
      <c r="J90" s="189">
        <f>J327</f>
        <v>0</v>
      </c>
      <c r="K90" s="129"/>
      <c r="L90" s="19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="10" customFormat="1" ht="21.84" customHeight="1">
      <c r="A91" s="10"/>
      <c r="B91" s="186"/>
      <c r="C91" s="129"/>
      <c r="D91" s="187" t="s">
        <v>1245</v>
      </c>
      <c r="E91" s="188"/>
      <c r="F91" s="188"/>
      <c r="G91" s="188"/>
      <c r="H91" s="188"/>
      <c r="I91" s="188"/>
      <c r="J91" s="189">
        <f>J329</f>
        <v>0</v>
      </c>
      <c r="K91" s="129"/>
      <c r="L91" s="19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="10" customFormat="1" ht="21.84" customHeight="1">
      <c r="A92" s="10"/>
      <c r="B92" s="186"/>
      <c r="C92" s="129"/>
      <c r="D92" s="187" t="s">
        <v>1246</v>
      </c>
      <c r="E92" s="188"/>
      <c r="F92" s="188"/>
      <c r="G92" s="188"/>
      <c r="H92" s="188"/>
      <c r="I92" s="188"/>
      <c r="J92" s="189">
        <f>J335</f>
        <v>0</v>
      </c>
      <c r="K92" s="129"/>
      <c r="L92" s="19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</row>
    <row r="93" s="10" customFormat="1" ht="19.92" customHeight="1">
      <c r="A93" s="10"/>
      <c r="B93" s="186"/>
      <c r="C93" s="129"/>
      <c r="D93" s="187" t="s">
        <v>1247</v>
      </c>
      <c r="E93" s="188"/>
      <c r="F93" s="188"/>
      <c r="G93" s="188"/>
      <c r="H93" s="188"/>
      <c r="I93" s="188"/>
      <c r="J93" s="189">
        <f>J337</f>
        <v>0</v>
      </c>
      <c r="K93" s="129"/>
      <c r="L93" s="19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="2" customFormat="1" ht="21.84" customHeight="1">
      <c r="A94" s="42"/>
      <c r="B94" s="43"/>
      <c r="C94" s="44"/>
      <c r="D94" s="44"/>
      <c r="E94" s="44"/>
      <c r="F94" s="44"/>
      <c r="G94" s="44"/>
      <c r="H94" s="44"/>
      <c r="I94" s="44"/>
      <c r="J94" s="44"/>
      <c r="K94" s="44"/>
      <c r="L94" s="149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</row>
    <row r="95" s="2" customFormat="1" ht="6.96" customHeight="1">
      <c r="A95" s="42"/>
      <c r="B95" s="63"/>
      <c r="C95" s="64"/>
      <c r="D95" s="64"/>
      <c r="E95" s="64"/>
      <c r="F95" s="64"/>
      <c r="G95" s="64"/>
      <c r="H95" s="64"/>
      <c r="I95" s="64"/>
      <c r="J95" s="64"/>
      <c r="K95" s="64"/>
      <c r="L95" s="149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</row>
    <row r="99" s="2" customFormat="1" ht="6.96" customHeight="1">
      <c r="A99" s="42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149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</row>
    <row r="100" s="2" customFormat="1" ht="24.96" customHeight="1">
      <c r="A100" s="42"/>
      <c r="B100" s="43"/>
      <c r="C100" s="27" t="s">
        <v>208</v>
      </c>
      <c r="D100" s="44"/>
      <c r="E100" s="44"/>
      <c r="F100" s="44"/>
      <c r="G100" s="44"/>
      <c r="H100" s="44"/>
      <c r="I100" s="44"/>
      <c r="J100" s="44"/>
      <c r="K100" s="44"/>
      <c r="L100" s="149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</row>
    <row r="101" s="2" customFormat="1" ht="6.96" customHeight="1">
      <c r="A101" s="42"/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149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</row>
    <row r="102" s="2" customFormat="1" ht="12" customHeight="1">
      <c r="A102" s="42"/>
      <c r="B102" s="43"/>
      <c r="C102" s="36" t="s">
        <v>16</v>
      </c>
      <c r="D102" s="44"/>
      <c r="E102" s="44"/>
      <c r="F102" s="44"/>
      <c r="G102" s="44"/>
      <c r="H102" s="44"/>
      <c r="I102" s="44"/>
      <c r="J102" s="44"/>
      <c r="K102" s="44"/>
      <c r="L102" s="149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</row>
    <row r="103" s="2" customFormat="1" ht="16.5" customHeight="1">
      <c r="A103" s="42"/>
      <c r="B103" s="43"/>
      <c r="C103" s="44"/>
      <c r="D103" s="44"/>
      <c r="E103" s="175" t="str">
        <f>E7</f>
        <v>Rekonstrukce rozvodů elektro, vody a topení Masarykovo nám. 100/33 a 99/67</v>
      </c>
      <c r="F103" s="36"/>
      <c r="G103" s="36"/>
      <c r="H103" s="36"/>
      <c r="I103" s="44"/>
      <c r="J103" s="44"/>
      <c r="K103" s="44"/>
      <c r="L103" s="149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</row>
    <row r="104" s="1" customFormat="1" ht="12" customHeight="1">
      <c r="B104" s="25"/>
      <c r="C104" s="36" t="s">
        <v>121</v>
      </c>
      <c r="D104" s="26"/>
      <c r="E104" s="26"/>
      <c r="F104" s="26"/>
      <c r="G104" s="26"/>
      <c r="H104" s="26"/>
      <c r="I104" s="26"/>
      <c r="J104" s="26"/>
      <c r="K104" s="26"/>
      <c r="L104" s="24"/>
    </row>
    <row r="105" s="2" customFormat="1" ht="16.5" customHeight="1">
      <c r="A105" s="42"/>
      <c r="B105" s="43"/>
      <c r="C105" s="44"/>
      <c r="D105" s="44"/>
      <c r="E105" s="175" t="s">
        <v>1213</v>
      </c>
      <c r="F105" s="44"/>
      <c r="G105" s="44"/>
      <c r="H105" s="44"/>
      <c r="I105" s="44"/>
      <c r="J105" s="44"/>
      <c r="K105" s="44"/>
      <c r="L105" s="149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</row>
    <row r="106" s="2" customFormat="1" ht="12" customHeight="1">
      <c r="A106" s="42"/>
      <c r="B106" s="43"/>
      <c r="C106" s="36" t="s">
        <v>1214</v>
      </c>
      <c r="D106" s="44"/>
      <c r="E106" s="44"/>
      <c r="F106" s="44"/>
      <c r="G106" s="44"/>
      <c r="H106" s="44"/>
      <c r="I106" s="44"/>
      <c r="J106" s="44"/>
      <c r="K106" s="44"/>
      <c r="L106" s="149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</row>
    <row r="107" s="2" customFormat="1" ht="16.5" customHeight="1">
      <c r="A107" s="42"/>
      <c r="B107" s="43"/>
      <c r="C107" s="44"/>
      <c r="D107" s="44"/>
      <c r="E107" s="73" t="str">
        <f>E11</f>
        <v>01 - silnoproudá elektrotechnika</v>
      </c>
      <c r="F107" s="44"/>
      <c r="G107" s="44"/>
      <c r="H107" s="44"/>
      <c r="I107" s="44"/>
      <c r="J107" s="44"/>
      <c r="K107" s="44"/>
      <c r="L107" s="149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</row>
    <row r="108" s="2" customFormat="1" ht="6.96" customHeight="1">
      <c r="A108" s="42"/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149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</row>
    <row r="109" s="2" customFormat="1" ht="12" customHeight="1">
      <c r="A109" s="42"/>
      <c r="B109" s="43"/>
      <c r="C109" s="36" t="s">
        <v>22</v>
      </c>
      <c r="D109" s="44"/>
      <c r="E109" s="44"/>
      <c r="F109" s="31" t="str">
        <f>F14</f>
        <v>Jihlava</v>
      </c>
      <c r="G109" s="44"/>
      <c r="H109" s="44"/>
      <c r="I109" s="36" t="s">
        <v>24</v>
      </c>
      <c r="J109" s="76" t="str">
        <f>IF(J14="","",J14)</f>
        <v>7. 11. 2024</v>
      </c>
      <c r="K109" s="44"/>
      <c r="L109" s="149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</row>
    <row r="110" s="2" customFormat="1" ht="6.96" customHeight="1">
      <c r="A110" s="42"/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149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</row>
    <row r="111" s="2" customFormat="1" ht="25.65" customHeight="1">
      <c r="A111" s="42"/>
      <c r="B111" s="43"/>
      <c r="C111" s="36" t="s">
        <v>26</v>
      </c>
      <c r="D111" s="44"/>
      <c r="E111" s="44"/>
      <c r="F111" s="31" t="str">
        <f>E17</f>
        <v>Statutární město Jihlava</v>
      </c>
      <c r="G111" s="44"/>
      <c r="H111" s="44"/>
      <c r="I111" s="36" t="s">
        <v>33</v>
      </c>
      <c r="J111" s="40" t="str">
        <f>E23</f>
        <v>Atelier Alfa, spol. s r.o., Jihlava</v>
      </c>
      <c r="K111" s="44"/>
      <c r="L111" s="149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</row>
    <row r="112" s="2" customFormat="1" ht="15.15" customHeight="1">
      <c r="A112" s="42"/>
      <c r="B112" s="43"/>
      <c r="C112" s="36" t="s">
        <v>31</v>
      </c>
      <c r="D112" s="44"/>
      <c r="E112" s="44"/>
      <c r="F112" s="31" t="str">
        <f>IF(E20="","",E20)</f>
        <v>Vyplň údaj</v>
      </c>
      <c r="G112" s="44"/>
      <c r="H112" s="44"/>
      <c r="I112" s="36" t="s">
        <v>36</v>
      </c>
      <c r="J112" s="40" t="str">
        <f>E26</f>
        <v>Bohumír Holec</v>
      </c>
      <c r="K112" s="44"/>
      <c r="L112" s="149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</row>
    <row r="113" s="2" customFormat="1" ht="10.32" customHeight="1">
      <c r="A113" s="42"/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149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</row>
    <row r="114" s="11" customFormat="1" ht="29.28" customHeight="1">
      <c r="A114" s="191"/>
      <c r="B114" s="192"/>
      <c r="C114" s="193" t="s">
        <v>209</v>
      </c>
      <c r="D114" s="194" t="s">
        <v>59</v>
      </c>
      <c r="E114" s="194" t="s">
        <v>55</v>
      </c>
      <c r="F114" s="194" t="s">
        <v>56</v>
      </c>
      <c r="G114" s="194" t="s">
        <v>210</v>
      </c>
      <c r="H114" s="194" t="s">
        <v>211</v>
      </c>
      <c r="I114" s="194" t="s">
        <v>212</v>
      </c>
      <c r="J114" s="194" t="s">
        <v>185</v>
      </c>
      <c r="K114" s="195" t="s">
        <v>213</v>
      </c>
      <c r="L114" s="196"/>
      <c r="M114" s="96" t="s">
        <v>28</v>
      </c>
      <c r="N114" s="97" t="s">
        <v>44</v>
      </c>
      <c r="O114" s="97" t="s">
        <v>214</v>
      </c>
      <c r="P114" s="97" t="s">
        <v>215</v>
      </c>
      <c r="Q114" s="97" t="s">
        <v>216</v>
      </c>
      <c r="R114" s="97" t="s">
        <v>217</v>
      </c>
      <c r="S114" s="97" t="s">
        <v>218</v>
      </c>
      <c r="T114" s="98" t="s">
        <v>219</v>
      </c>
      <c r="U114" s="191"/>
      <c r="V114" s="191"/>
      <c r="W114" s="191"/>
      <c r="X114" s="191"/>
      <c r="Y114" s="191"/>
      <c r="Z114" s="191"/>
      <c r="AA114" s="191"/>
      <c r="AB114" s="191"/>
      <c r="AC114" s="191"/>
      <c r="AD114" s="191"/>
      <c r="AE114" s="191"/>
    </row>
    <row r="115" s="2" customFormat="1" ht="22.8" customHeight="1">
      <c r="A115" s="42"/>
      <c r="B115" s="43"/>
      <c r="C115" s="103" t="s">
        <v>220</v>
      </c>
      <c r="D115" s="44"/>
      <c r="E115" s="44"/>
      <c r="F115" s="44"/>
      <c r="G115" s="44"/>
      <c r="H115" s="44"/>
      <c r="I115" s="44"/>
      <c r="J115" s="197">
        <f>BK115</f>
        <v>0</v>
      </c>
      <c r="K115" s="44"/>
      <c r="L115" s="48"/>
      <c r="M115" s="99"/>
      <c r="N115" s="198"/>
      <c r="O115" s="100"/>
      <c r="P115" s="199">
        <f>P116</f>
        <v>0</v>
      </c>
      <c r="Q115" s="100"/>
      <c r="R115" s="199">
        <f>R116</f>
        <v>0</v>
      </c>
      <c r="S115" s="100"/>
      <c r="T115" s="200">
        <f>T116</f>
        <v>0</v>
      </c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T115" s="21" t="s">
        <v>73</v>
      </c>
      <c r="AU115" s="21" t="s">
        <v>186</v>
      </c>
      <c r="BK115" s="201">
        <f>BK116</f>
        <v>0</v>
      </c>
    </row>
    <row r="116" s="12" customFormat="1" ht="25.92" customHeight="1">
      <c r="A116" s="12"/>
      <c r="B116" s="202"/>
      <c r="C116" s="203"/>
      <c r="D116" s="204" t="s">
        <v>73</v>
      </c>
      <c r="E116" s="205" t="s">
        <v>1248</v>
      </c>
      <c r="F116" s="205" t="s">
        <v>1249</v>
      </c>
      <c r="G116" s="203"/>
      <c r="H116" s="203"/>
      <c r="I116" s="206"/>
      <c r="J116" s="207">
        <f>BK116</f>
        <v>0</v>
      </c>
      <c r="K116" s="203"/>
      <c r="L116" s="208"/>
      <c r="M116" s="209"/>
      <c r="N116" s="210"/>
      <c r="O116" s="210"/>
      <c r="P116" s="211">
        <f>P117+P237+P337</f>
        <v>0</v>
      </c>
      <c r="Q116" s="210"/>
      <c r="R116" s="211">
        <f>R117+R237+R337</f>
        <v>0</v>
      </c>
      <c r="S116" s="210"/>
      <c r="T116" s="212">
        <f>T117+T237+T337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13" t="s">
        <v>224</v>
      </c>
      <c r="AT116" s="214" t="s">
        <v>73</v>
      </c>
      <c r="AU116" s="214" t="s">
        <v>74</v>
      </c>
      <c r="AY116" s="213" t="s">
        <v>223</v>
      </c>
      <c r="BK116" s="215">
        <f>BK117+BK237+BK337</f>
        <v>0</v>
      </c>
    </row>
    <row r="117" s="12" customFormat="1" ht="22.8" customHeight="1">
      <c r="A117" s="12"/>
      <c r="B117" s="202"/>
      <c r="C117" s="203"/>
      <c r="D117" s="204" t="s">
        <v>73</v>
      </c>
      <c r="E117" s="216" t="s">
        <v>1250</v>
      </c>
      <c r="F117" s="216" t="s">
        <v>1251</v>
      </c>
      <c r="G117" s="203"/>
      <c r="H117" s="203"/>
      <c r="I117" s="206"/>
      <c r="J117" s="217">
        <f>BK117</f>
        <v>0</v>
      </c>
      <c r="K117" s="203"/>
      <c r="L117" s="208"/>
      <c r="M117" s="209"/>
      <c r="N117" s="210"/>
      <c r="O117" s="210"/>
      <c r="P117" s="211">
        <f>P118+P139+P151+P169+P179+P196+P211+P225</f>
        <v>0</v>
      </c>
      <c r="Q117" s="210"/>
      <c r="R117" s="211">
        <f>R118+R139+R151+R169+R179+R196+R211+R225</f>
        <v>0</v>
      </c>
      <c r="S117" s="210"/>
      <c r="T117" s="212">
        <f>T118+T139+T151+T169+T179+T196+T211+T225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13" t="s">
        <v>82</v>
      </c>
      <c r="AT117" s="214" t="s">
        <v>73</v>
      </c>
      <c r="AU117" s="214" t="s">
        <v>82</v>
      </c>
      <c r="AY117" s="213" t="s">
        <v>223</v>
      </c>
      <c r="BK117" s="215">
        <f>BK118+BK139+BK151+BK169+BK179+BK196+BK211+BK225</f>
        <v>0</v>
      </c>
    </row>
    <row r="118" s="12" customFormat="1" ht="20.88" customHeight="1">
      <c r="A118" s="12"/>
      <c r="B118" s="202"/>
      <c r="C118" s="203"/>
      <c r="D118" s="204" t="s">
        <v>73</v>
      </c>
      <c r="E118" s="216" t="s">
        <v>1252</v>
      </c>
      <c r="F118" s="216" t="s">
        <v>1253</v>
      </c>
      <c r="G118" s="203"/>
      <c r="H118" s="203"/>
      <c r="I118" s="206"/>
      <c r="J118" s="217">
        <f>BK118</f>
        <v>0</v>
      </c>
      <c r="K118" s="203"/>
      <c r="L118" s="208"/>
      <c r="M118" s="209"/>
      <c r="N118" s="210"/>
      <c r="O118" s="210"/>
      <c r="P118" s="211">
        <f>SUM(P119:P138)</f>
        <v>0</v>
      </c>
      <c r="Q118" s="210"/>
      <c r="R118" s="211">
        <f>SUM(R119:R138)</f>
        <v>0</v>
      </c>
      <c r="S118" s="210"/>
      <c r="T118" s="212">
        <f>SUM(T119:T138)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3" t="s">
        <v>82</v>
      </c>
      <c r="AT118" s="214" t="s">
        <v>73</v>
      </c>
      <c r="AU118" s="214" t="s">
        <v>84</v>
      </c>
      <c r="AY118" s="213" t="s">
        <v>223</v>
      </c>
      <c r="BK118" s="215">
        <f>SUM(BK119:BK138)</f>
        <v>0</v>
      </c>
    </row>
    <row r="119" s="2" customFormat="1" ht="16.5" customHeight="1">
      <c r="A119" s="42"/>
      <c r="B119" s="43"/>
      <c r="C119" s="218" t="s">
        <v>82</v>
      </c>
      <c r="D119" s="218" t="s">
        <v>226</v>
      </c>
      <c r="E119" s="219" t="s">
        <v>1254</v>
      </c>
      <c r="F119" s="220" t="s">
        <v>1255</v>
      </c>
      <c r="G119" s="221" t="s">
        <v>1256</v>
      </c>
      <c r="H119" s="222">
        <v>1</v>
      </c>
      <c r="I119" s="223"/>
      <c r="J119" s="224">
        <f>ROUND(I119*H119,2)</f>
        <v>0</v>
      </c>
      <c r="K119" s="220" t="s">
        <v>28</v>
      </c>
      <c r="L119" s="48"/>
      <c r="M119" s="225" t="s">
        <v>28</v>
      </c>
      <c r="N119" s="226" t="s">
        <v>45</v>
      </c>
      <c r="O119" s="88"/>
      <c r="P119" s="227">
        <f>O119*H119</f>
        <v>0</v>
      </c>
      <c r="Q119" s="227">
        <v>0</v>
      </c>
      <c r="R119" s="227">
        <f>Q119*H119</f>
        <v>0</v>
      </c>
      <c r="S119" s="227">
        <v>0</v>
      </c>
      <c r="T119" s="228">
        <f>S119*H119</f>
        <v>0</v>
      </c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R119" s="229" t="s">
        <v>606</v>
      </c>
      <c r="AT119" s="229" t="s">
        <v>226</v>
      </c>
      <c r="AU119" s="229" t="s">
        <v>224</v>
      </c>
      <c r="AY119" s="21" t="s">
        <v>223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21" t="s">
        <v>82</v>
      </c>
      <c r="BK119" s="230">
        <f>ROUND(I119*H119,2)</f>
        <v>0</v>
      </c>
      <c r="BL119" s="21" t="s">
        <v>606</v>
      </c>
      <c r="BM119" s="229" t="s">
        <v>84</v>
      </c>
    </row>
    <row r="120" s="2" customFormat="1" ht="16.5" customHeight="1">
      <c r="A120" s="42"/>
      <c r="B120" s="43"/>
      <c r="C120" s="218" t="s">
        <v>84</v>
      </c>
      <c r="D120" s="218" t="s">
        <v>226</v>
      </c>
      <c r="E120" s="219" t="s">
        <v>1257</v>
      </c>
      <c r="F120" s="220" t="s">
        <v>1258</v>
      </c>
      <c r="G120" s="221" t="s">
        <v>383</v>
      </c>
      <c r="H120" s="222">
        <v>1</v>
      </c>
      <c r="I120" s="223"/>
      <c r="J120" s="224">
        <f>ROUND(I120*H120,2)</f>
        <v>0</v>
      </c>
      <c r="K120" s="220" t="s">
        <v>28</v>
      </c>
      <c r="L120" s="48"/>
      <c r="M120" s="225" t="s">
        <v>28</v>
      </c>
      <c r="N120" s="226" t="s">
        <v>45</v>
      </c>
      <c r="O120" s="88"/>
      <c r="P120" s="227">
        <f>O120*H120</f>
        <v>0</v>
      </c>
      <c r="Q120" s="227">
        <v>0</v>
      </c>
      <c r="R120" s="227">
        <f>Q120*H120</f>
        <v>0</v>
      </c>
      <c r="S120" s="227">
        <v>0</v>
      </c>
      <c r="T120" s="228">
        <f>S120*H120</f>
        <v>0</v>
      </c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R120" s="229" t="s">
        <v>606</v>
      </c>
      <c r="AT120" s="229" t="s">
        <v>226</v>
      </c>
      <c r="AU120" s="229" t="s">
        <v>224</v>
      </c>
      <c r="AY120" s="21" t="s">
        <v>223</v>
      </c>
      <c r="BE120" s="230">
        <f>IF(N120="základní",J120,0)</f>
        <v>0</v>
      </c>
      <c r="BF120" s="230">
        <f>IF(N120="snížená",J120,0)</f>
        <v>0</v>
      </c>
      <c r="BG120" s="230">
        <f>IF(N120="zákl. přenesená",J120,0)</f>
        <v>0</v>
      </c>
      <c r="BH120" s="230">
        <f>IF(N120="sníž. přenesená",J120,0)</f>
        <v>0</v>
      </c>
      <c r="BI120" s="230">
        <f>IF(N120="nulová",J120,0)</f>
        <v>0</v>
      </c>
      <c r="BJ120" s="21" t="s">
        <v>82</v>
      </c>
      <c r="BK120" s="230">
        <f>ROUND(I120*H120,2)</f>
        <v>0</v>
      </c>
      <c r="BL120" s="21" t="s">
        <v>606</v>
      </c>
      <c r="BM120" s="229" t="s">
        <v>231</v>
      </c>
    </row>
    <row r="121" s="2" customFormat="1" ht="16.5" customHeight="1">
      <c r="A121" s="42"/>
      <c r="B121" s="43"/>
      <c r="C121" s="218" t="s">
        <v>224</v>
      </c>
      <c r="D121" s="218" t="s">
        <v>226</v>
      </c>
      <c r="E121" s="219" t="s">
        <v>1259</v>
      </c>
      <c r="F121" s="220" t="s">
        <v>1260</v>
      </c>
      <c r="G121" s="221" t="s">
        <v>383</v>
      </c>
      <c r="H121" s="222">
        <v>1</v>
      </c>
      <c r="I121" s="223"/>
      <c r="J121" s="224">
        <f>ROUND(I121*H121,2)</f>
        <v>0</v>
      </c>
      <c r="K121" s="220" t="s">
        <v>28</v>
      </c>
      <c r="L121" s="48"/>
      <c r="M121" s="225" t="s">
        <v>28</v>
      </c>
      <c r="N121" s="226" t="s">
        <v>45</v>
      </c>
      <c r="O121" s="88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R121" s="229" t="s">
        <v>606</v>
      </c>
      <c r="AT121" s="229" t="s">
        <v>226</v>
      </c>
      <c r="AU121" s="229" t="s">
        <v>224</v>
      </c>
      <c r="AY121" s="21" t="s">
        <v>223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21" t="s">
        <v>82</v>
      </c>
      <c r="BK121" s="230">
        <f>ROUND(I121*H121,2)</f>
        <v>0</v>
      </c>
      <c r="BL121" s="21" t="s">
        <v>606</v>
      </c>
      <c r="BM121" s="229" t="s">
        <v>268</v>
      </c>
    </row>
    <row r="122" s="2" customFormat="1" ht="16.5" customHeight="1">
      <c r="A122" s="42"/>
      <c r="B122" s="43"/>
      <c r="C122" s="218" t="s">
        <v>231</v>
      </c>
      <c r="D122" s="218" t="s">
        <v>226</v>
      </c>
      <c r="E122" s="219" t="s">
        <v>1261</v>
      </c>
      <c r="F122" s="220" t="s">
        <v>1262</v>
      </c>
      <c r="G122" s="221" t="s">
        <v>383</v>
      </c>
      <c r="H122" s="222">
        <v>3</v>
      </c>
      <c r="I122" s="223"/>
      <c r="J122" s="224">
        <f>ROUND(I122*H122,2)</f>
        <v>0</v>
      </c>
      <c r="K122" s="220" t="s">
        <v>28</v>
      </c>
      <c r="L122" s="48"/>
      <c r="M122" s="225" t="s">
        <v>28</v>
      </c>
      <c r="N122" s="226" t="s">
        <v>45</v>
      </c>
      <c r="O122" s="88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R122" s="229" t="s">
        <v>606</v>
      </c>
      <c r="AT122" s="229" t="s">
        <v>226</v>
      </c>
      <c r="AU122" s="229" t="s">
        <v>224</v>
      </c>
      <c r="AY122" s="21" t="s">
        <v>223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21" t="s">
        <v>82</v>
      </c>
      <c r="BK122" s="230">
        <f>ROUND(I122*H122,2)</f>
        <v>0</v>
      </c>
      <c r="BL122" s="21" t="s">
        <v>606</v>
      </c>
      <c r="BM122" s="229" t="s">
        <v>281</v>
      </c>
    </row>
    <row r="123" s="2" customFormat="1" ht="24.15" customHeight="1">
      <c r="A123" s="42"/>
      <c r="B123" s="43"/>
      <c r="C123" s="218" t="s">
        <v>261</v>
      </c>
      <c r="D123" s="218" t="s">
        <v>226</v>
      </c>
      <c r="E123" s="219" t="s">
        <v>1263</v>
      </c>
      <c r="F123" s="220" t="s">
        <v>1264</v>
      </c>
      <c r="G123" s="221" t="s">
        <v>383</v>
      </c>
      <c r="H123" s="222">
        <v>1</v>
      </c>
      <c r="I123" s="223"/>
      <c r="J123" s="224">
        <f>ROUND(I123*H123,2)</f>
        <v>0</v>
      </c>
      <c r="K123" s="220" t="s">
        <v>28</v>
      </c>
      <c r="L123" s="48"/>
      <c r="M123" s="225" t="s">
        <v>28</v>
      </c>
      <c r="N123" s="226" t="s">
        <v>45</v>
      </c>
      <c r="O123" s="88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R123" s="229" t="s">
        <v>606</v>
      </c>
      <c r="AT123" s="229" t="s">
        <v>226</v>
      </c>
      <c r="AU123" s="229" t="s">
        <v>224</v>
      </c>
      <c r="AY123" s="21" t="s">
        <v>223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21" t="s">
        <v>82</v>
      </c>
      <c r="BK123" s="230">
        <f>ROUND(I123*H123,2)</f>
        <v>0</v>
      </c>
      <c r="BL123" s="21" t="s">
        <v>606</v>
      </c>
      <c r="BM123" s="229" t="s">
        <v>293</v>
      </c>
    </row>
    <row r="124" s="2" customFormat="1" ht="16.5" customHeight="1">
      <c r="A124" s="42"/>
      <c r="B124" s="43"/>
      <c r="C124" s="218" t="s">
        <v>268</v>
      </c>
      <c r="D124" s="218" t="s">
        <v>226</v>
      </c>
      <c r="E124" s="219" t="s">
        <v>1265</v>
      </c>
      <c r="F124" s="220" t="s">
        <v>1266</v>
      </c>
      <c r="G124" s="221" t="s">
        <v>1256</v>
      </c>
      <c r="H124" s="222">
        <v>1</v>
      </c>
      <c r="I124" s="223"/>
      <c r="J124" s="224">
        <f>ROUND(I124*H124,2)</f>
        <v>0</v>
      </c>
      <c r="K124" s="220" t="s">
        <v>28</v>
      </c>
      <c r="L124" s="48"/>
      <c r="M124" s="225" t="s">
        <v>28</v>
      </c>
      <c r="N124" s="226" t="s">
        <v>45</v>
      </c>
      <c r="O124" s="88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R124" s="229" t="s">
        <v>606</v>
      </c>
      <c r="AT124" s="229" t="s">
        <v>226</v>
      </c>
      <c r="AU124" s="229" t="s">
        <v>224</v>
      </c>
      <c r="AY124" s="21" t="s">
        <v>223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21" t="s">
        <v>82</v>
      </c>
      <c r="BK124" s="230">
        <f>ROUND(I124*H124,2)</f>
        <v>0</v>
      </c>
      <c r="BL124" s="21" t="s">
        <v>606</v>
      </c>
      <c r="BM124" s="229" t="s">
        <v>8</v>
      </c>
    </row>
    <row r="125" s="2" customFormat="1" ht="16.5" customHeight="1">
      <c r="A125" s="42"/>
      <c r="B125" s="43"/>
      <c r="C125" s="218" t="s">
        <v>274</v>
      </c>
      <c r="D125" s="218" t="s">
        <v>226</v>
      </c>
      <c r="E125" s="219" t="s">
        <v>1267</v>
      </c>
      <c r="F125" s="220" t="s">
        <v>1268</v>
      </c>
      <c r="G125" s="221" t="s">
        <v>1256</v>
      </c>
      <c r="H125" s="222">
        <v>3</v>
      </c>
      <c r="I125" s="223"/>
      <c r="J125" s="224">
        <f>ROUND(I125*H125,2)</f>
        <v>0</v>
      </c>
      <c r="K125" s="220" t="s">
        <v>28</v>
      </c>
      <c r="L125" s="48"/>
      <c r="M125" s="225" t="s">
        <v>28</v>
      </c>
      <c r="N125" s="226" t="s">
        <v>45</v>
      </c>
      <c r="O125" s="88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R125" s="229" t="s">
        <v>606</v>
      </c>
      <c r="AT125" s="229" t="s">
        <v>226</v>
      </c>
      <c r="AU125" s="229" t="s">
        <v>224</v>
      </c>
      <c r="AY125" s="21" t="s">
        <v>223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21" t="s">
        <v>82</v>
      </c>
      <c r="BK125" s="230">
        <f>ROUND(I125*H125,2)</f>
        <v>0</v>
      </c>
      <c r="BL125" s="21" t="s">
        <v>606</v>
      </c>
      <c r="BM125" s="229" t="s">
        <v>318</v>
      </c>
    </row>
    <row r="126" s="2" customFormat="1" ht="16.5" customHeight="1">
      <c r="A126" s="42"/>
      <c r="B126" s="43"/>
      <c r="C126" s="218" t="s">
        <v>281</v>
      </c>
      <c r="D126" s="218" t="s">
        <v>226</v>
      </c>
      <c r="E126" s="219" t="s">
        <v>1269</v>
      </c>
      <c r="F126" s="220" t="s">
        <v>1270</v>
      </c>
      <c r="G126" s="221" t="s">
        <v>1256</v>
      </c>
      <c r="H126" s="222">
        <v>4</v>
      </c>
      <c r="I126" s="223"/>
      <c r="J126" s="224">
        <f>ROUND(I126*H126,2)</f>
        <v>0</v>
      </c>
      <c r="K126" s="220" t="s">
        <v>28</v>
      </c>
      <c r="L126" s="48"/>
      <c r="M126" s="225" t="s">
        <v>28</v>
      </c>
      <c r="N126" s="226" t="s">
        <v>45</v>
      </c>
      <c r="O126" s="88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R126" s="229" t="s">
        <v>606</v>
      </c>
      <c r="AT126" s="229" t="s">
        <v>226</v>
      </c>
      <c r="AU126" s="229" t="s">
        <v>224</v>
      </c>
      <c r="AY126" s="21" t="s">
        <v>223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21" t="s">
        <v>82</v>
      </c>
      <c r="BK126" s="230">
        <f>ROUND(I126*H126,2)</f>
        <v>0</v>
      </c>
      <c r="BL126" s="21" t="s">
        <v>606</v>
      </c>
      <c r="BM126" s="229" t="s">
        <v>257</v>
      </c>
    </row>
    <row r="127" s="2" customFormat="1" ht="16.5" customHeight="1">
      <c r="A127" s="42"/>
      <c r="B127" s="43"/>
      <c r="C127" s="218" t="s">
        <v>287</v>
      </c>
      <c r="D127" s="218" t="s">
        <v>226</v>
      </c>
      <c r="E127" s="219" t="s">
        <v>1271</v>
      </c>
      <c r="F127" s="220" t="s">
        <v>1272</v>
      </c>
      <c r="G127" s="221" t="s">
        <v>1256</v>
      </c>
      <c r="H127" s="222">
        <v>1</v>
      </c>
      <c r="I127" s="223"/>
      <c r="J127" s="224">
        <f>ROUND(I127*H127,2)</f>
        <v>0</v>
      </c>
      <c r="K127" s="220" t="s">
        <v>28</v>
      </c>
      <c r="L127" s="48"/>
      <c r="M127" s="225" t="s">
        <v>28</v>
      </c>
      <c r="N127" s="226" t="s">
        <v>45</v>
      </c>
      <c r="O127" s="88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R127" s="229" t="s">
        <v>606</v>
      </c>
      <c r="AT127" s="229" t="s">
        <v>226</v>
      </c>
      <c r="AU127" s="229" t="s">
        <v>224</v>
      </c>
      <c r="AY127" s="21" t="s">
        <v>223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21" t="s">
        <v>82</v>
      </c>
      <c r="BK127" s="230">
        <f>ROUND(I127*H127,2)</f>
        <v>0</v>
      </c>
      <c r="BL127" s="21" t="s">
        <v>606</v>
      </c>
      <c r="BM127" s="229" t="s">
        <v>340</v>
      </c>
    </row>
    <row r="128" s="2" customFormat="1" ht="16.5" customHeight="1">
      <c r="A128" s="42"/>
      <c r="B128" s="43"/>
      <c r="C128" s="218" t="s">
        <v>293</v>
      </c>
      <c r="D128" s="218" t="s">
        <v>226</v>
      </c>
      <c r="E128" s="219" t="s">
        <v>1273</v>
      </c>
      <c r="F128" s="220" t="s">
        <v>1274</v>
      </c>
      <c r="G128" s="221" t="s">
        <v>1256</v>
      </c>
      <c r="H128" s="222">
        <v>2</v>
      </c>
      <c r="I128" s="223"/>
      <c r="J128" s="224">
        <f>ROUND(I128*H128,2)</f>
        <v>0</v>
      </c>
      <c r="K128" s="220" t="s">
        <v>28</v>
      </c>
      <c r="L128" s="48"/>
      <c r="M128" s="225" t="s">
        <v>28</v>
      </c>
      <c r="N128" s="226" t="s">
        <v>45</v>
      </c>
      <c r="O128" s="88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R128" s="229" t="s">
        <v>606</v>
      </c>
      <c r="AT128" s="229" t="s">
        <v>226</v>
      </c>
      <c r="AU128" s="229" t="s">
        <v>224</v>
      </c>
      <c r="AY128" s="21" t="s">
        <v>223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21" t="s">
        <v>82</v>
      </c>
      <c r="BK128" s="230">
        <f>ROUND(I128*H128,2)</f>
        <v>0</v>
      </c>
      <c r="BL128" s="21" t="s">
        <v>606</v>
      </c>
      <c r="BM128" s="229" t="s">
        <v>350</v>
      </c>
    </row>
    <row r="129" s="2" customFormat="1" ht="16.5" customHeight="1">
      <c r="A129" s="42"/>
      <c r="B129" s="43"/>
      <c r="C129" s="218" t="s">
        <v>109</v>
      </c>
      <c r="D129" s="218" t="s">
        <v>226</v>
      </c>
      <c r="E129" s="219" t="s">
        <v>1275</v>
      </c>
      <c r="F129" s="220" t="s">
        <v>1276</v>
      </c>
      <c r="G129" s="221" t="s">
        <v>1256</v>
      </c>
      <c r="H129" s="222">
        <v>1</v>
      </c>
      <c r="I129" s="223"/>
      <c r="J129" s="224">
        <f>ROUND(I129*H129,2)</f>
        <v>0</v>
      </c>
      <c r="K129" s="220" t="s">
        <v>28</v>
      </c>
      <c r="L129" s="48"/>
      <c r="M129" s="225" t="s">
        <v>28</v>
      </c>
      <c r="N129" s="226" t="s">
        <v>45</v>
      </c>
      <c r="O129" s="88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R129" s="229" t="s">
        <v>606</v>
      </c>
      <c r="AT129" s="229" t="s">
        <v>226</v>
      </c>
      <c r="AU129" s="229" t="s">
        <v>224</v>
      </c>
      <c r="AY129" s="21" t="s">
        <v>223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21" t="s">
        <v>82</v>
      </c>
      <c r="BK129" s="230">
        <f>ROUND(I129*H129,2)</f>
        <v>0</v>
      </c>
      <c r="BL129" s="21" t="s">
        <v>606</v>
      </c>
      <c r="BM129" s="229" t="s">
        <v>362</v>
      </c>
    </row>
    <row r="130" s="2" customFormat="1" ht="16.5" customHeight="1">
      <c r="A130" s="42"/>
      <c r="B130" s="43"/>
      <c r="C130" s="218" t="s">
        <v>8</v>
      </c>
      <c r="D130" s="218" t="s">
        <v>226</v>
      </c>
      <c r="E130" s="219" t="s">
        <v>1277</v>
      </c>
      <c r="F130" s="220" t="s">
        <v>1278</v>
      </c>
      <c r="G130" s="221" t="s">
        <v>1256</v>
      </c>
      <c r="H130" s="222">
        <v>1</v>
      </c>
      <c r="I130" s="223"/>
      <c r="J130" s="224">
        <f>ROUND(I130*H130,2)</f>
        <v>0</v>
      </c>
      <c r="K130" s="220" t="s">
        <v>28</v>
      </c>
      <c r="L130" s="48"/>
      <c r="M130" s="225" t="s">
        <v>28</v>
      </c>
      <c r="N130" s="226" t="s">
        <v>45</v>
      </c>
      <c r="O130" s="88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R130" s="229" t="s">
        <v>606</v>
      </c>
      <c r="AT130" s="229" t="s">
        <v>226</v>
      </c>
      <c r="AU130" s="229" t="s">
        <v>224</v>
      </c>
      <c r="AY130" s="21" t="s">
        <v>223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21" t="s">
        <v>82</v>
      </c>
      <c r="BK130" s="230">
        <f>ROUND(I130*H130,2)</f>
        <v>0</v>
      </c>
      <c r="BL130" s="21" t="s">
        <v>606</v>
      </c>
      <c r="BM130" s="229" t="s">
        <v>374</v>
      </c>
    </row>
    <row r="131" s="2" customFormat="1" ht="16.5" customHeight="1">
      <c r="A131" s="42"/>
      <c r="B131" s="43"/>
      <c r="C131" s="218" t="s">
        <v>313</v>
      </c>
      <c r="D131" s="218" t="s">
        <v>226</v>
      </c>
      <c r="E131" s="219" t="s">
        <v>1279</v>
      </c>
      <c r="F131" s="220" t="s">
        <v>1280</v>
      </c>
      <c r="G131" s="221" t="s">
        <v>1256</v>
      </c>
      <c r="H131" s="222">
        <v>1</v>
      </c>
      <c r="I131" s="223"/>
      <c r="J131" s="224">
        <f>ROUND(I131*H131,2)</f>
        <v>0</v>
      </c>
      <c r="K131" s="220" t="s">
        <v>28</v>
      </c>
      <c r="L131" s="48"/>
      <c r="M131" s="225" t="s">
        <v>28</v>
      </c>
      <c r="N131" s="226" t="s">
        <v>45</v>
      </c>
      <c r="O131" s="88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R131" s="229" t="s">
        <v>606</v>
      </c>
      <c r="AT131" s="229" t="s">
        <v>226</v>
      </c>
      <c r="AU131" s="229" t="s">
        <v>224</v>
      </c>
      <c r="AY131" s="21" t="s">
        <v>223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21" t="s">
        <v>82</v>
      </c>
      <c r="BK131" s="230">
        <f>ROUND(I131*H131,2)</f>
        <v>0</v>
      </c>
      <c r="BL131" s="21" t="s">
        <v>606</v>
      </c>
      <c r="BM131" s="229" t="s">
        <v>385</v>
      </c>
    </row>
    <row r="132" s="2" customFormat="1" ht="16.5" customHeight="1">
      <c r="A132" s="42"/>
      <c r="B132" s="43"/>
      <c r="C132" s="218" t="s">
        <v>318</v>
      </c>
      <c r="D132" s="218" t="s">
        <v>226</v>
      </c>
      <c r="E132" s="219" t="s">
        <v>1281</v>
      </c>
      <c r="F132" s="220" t="s">
        <v>1282</v>
      </c>
      <c r="G132" s="221" t="s">
        <v>1256</v>
      </c>
      <c r="H132" s="222">
        <v>1</v>
      </c>
      <c r="I132" s="223"/>
      <c r="J132" s="224">
        <f>ROUND(I132*H132,2)</f>
        <v>0</v>
      </c>
      <c r="K132" s="220" t="s">
        <v>28</v>
      </c>
      <c r="L132" s="48"/>
      <c r="M132" s="225" t="s">
        <v>28</v>
      </c>
      <c r="N132" s="226" t="s">
        <v>45</v>
      </c>
      <c r="O132" s="88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R132" s="229" t="s">
        <v>606</v>
      </c>
      <c r="AT132" s="229" t="s">
        <v>226</v>
      </c>
      <c r="AU132" s="229" t="s">
        <v>224</v>
      </c>
      <c r="AY132" s="21" t="s">
        <v>223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21" t="s">
        <v>82</v>
      </c>
      <c r="BK132" s="230">
        <f>ROUND(I132*H132,2)</f>
        <v>0</v>
      </c>
      <c r="BL132" s="21" t="s">
        <v>606</v>
      </c>
      <c r="BM132" s="229" t="s">
        <v>394</v>
      </c>
    </row>
    <row r="133" s="2" customFormat="1" ht="16.5" customHeight="1">
      <c r="A133" s="42"/>
      <c r="B133" s="43"/>
      <c r="C133" s="218" t="s">
        <v>134</v>
      </c>
      <c r="D133" s="218" t="s">
        <v>226</v>
      </c>
      <c r="E133" s="219" t="s">
        <v>1283</v>
      </c>
      <c r="F133" s="220" t="s">
        <v>1284</v>
      </c>
      <c r="G133" s="221" t="s">
        <v>1256</v>
      </c>
      <c r="H133" s="222">
        <v>1</v>
      </c>
      <c r="I133" s="223"/>
      <c r="J133" s="224">
        <f>ROUND(I133*H133,2)</f>
        <v>0</v>
      </c>
      <c r="K133" s="220" t="s">
        <v>28</v>
      </c>
      <c r="L133" s="48"/>
      <c r="M133" s="225" t="s">
        <v>28</v>
      </c>
      <c r="N133" s="226" t="s">
        <v>45</v>
      </c>
      <c r="O133" s="88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R133" s="229" t="s">
        <v>606</v>
      </c>
      <c r="AT133" s="229" t="s">
        <v>226</v>
      </c>
      <c r="AU133" s="229" t="s">
        <v>224</v>
      </c>
      <c r="AY133" s="21" t="s">
        <v>223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21" t="s">
        <v>82</v>
      </c>
      <c r="BK133" s="230">
        <f>ROUND(I133*H133,2)</f>
        <v>0</v>
      </c>
      <c r="BL133" s="21" t="s">
        <v>606</v>
      </c>
      <c r="BM133" s="229" t="s">
        <v>408</v>
      </c>
    </row>
    <row r="134" s="2" customFormat="1" ht="16.5" customHeight="1">
      <c r="A134" s="42"/>
      <c r="B134" s="43"/>
      <c r="C134" s="218" t="s">
        <v>257</v>
      </c>
      <c r="D134" s="218" t="s">
        <v>226</v>
      </c>
      <c r="E134" s="219" t="s">
        <v>1285</v>
      </c>
      <c r="F134" s="220" t="s">
        <v>1286</v>
      </c>
      <c r="G134" s="221" t="s">
        <v>1256</v>
      </c>
      <c r="H134" s="222">
        <v>3</v>
      </c>
      <c r="I134" s="223"/>
      <c r="J134" s="224">
        <f>ROUND(I134*H134,2)</f>
        <v>0</v>
      </c>
      <c r="K134" s="220" t="s">
        <v>28</v>
      </c>
      <c r="L134" s="48"/>
      <c r="M134" s="225" t="s">
        <v>28</v>
      </c>
      <c r="N134" s="226" t="s">
        <v>45</v>
      </c>
      <c r="O134" s="88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R134" s="229" t="s">
        <v>606</v>
      </c>
      <c r="AT134" s="229" t="s">
        <v>226</v>
      </c>
      <c r="AU134" s="229" t="s">
        <v>224</v>
      </c>
      <c r="AY134" s="21" t="s">
        <v>223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21" t="s">
        <v>82</v>
      </c>
      <c r="BK134" s="230">
        <f>ROUND(I134*H134,2)</f>
        <v>0</v>
      </c>
      <c r="BL134" s="21" t="s">
        <v>606</v>
      </c>
      <c r="BM134" s="229" t="s">
        <v>420</v>
      </c>
    </row>
    <row r="135" s="2" customFormat="1" ht="16.5" customHeight="1">
      <c r="A135" s="42"/>
      <c r="B135" s="43"/>
      <c r="C135" s="218" t="s">
        <v>333</v>
      </c>
      <c r="D135" s="218" t="s">
        <v>226</v>
      </c>
      <c r="E135" s="219" t="s">
        <v>1287</v>
      </c>
      <c r="F135" s="220" t="s">
        <v>1288</v>
      </c>
      <c r="G135" s="221" t="s">
        <v>383</v>
      </c>
      <c r="H135" s="222">
        <v>12</v>
      </c>
      <c r="I135" s="223"/>
      <c r="J135" s="224">
        <f>ROUND(I135*H135,2)</f>
        <v>0</v>
      </c>
      <c r="K135" s="220" t="s">
        <v>28</v>
      </c>
      <c r="L135" s="48"/>
      <c r="M135" s="225" t="s">
        <v>28</v>
      </c>
      <c r="N135" s="226" t="s">
        <v>45</v>
      </c>
      <c r="O135" s="88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R135" s="229" t="s">
        <v>606</v>
      </c>
      <c r="AT135" s="229" t="s">
        <v>226</v>
      </c>
      <c r="AU135" s="229" t="s">
        <v>224</v>
      </c>
      <c r="AY135" s="21" t="s">
        <v>223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21" t="s">
        <v>82</v>
      </c>
      <c r="BK135" s="230">
        <f>ROUND(I135*H135,2)</f>
        <v>0</v>
      </c>
      <c r="BL135" s="21" t="s">
        <v>606</v>
      </c>
      <c r="BM135" s="229" t="s">
        <v>430</v>
      </c>
    </row>
    <row r="136" s="2" customFormat="1" ht="16.5" customHeight="1">
      <c r="A136" s="42"/>
      <c r="B136" s="43"/>
      <c r="C136" s="218" t="s">
        <v>340</v>
      </c>
      <c r="D136" s="218" t="s">
        <v>226</v>
      </c>
      <c r="E136" s="219" t="s">
        <v>1289</v>
      </c>
      <c r="F136" s="220" t="s">
        <v>1290</v>
      </c>
      <c r="G136" s="221" t="s">
        <v>383</v>
      </c>
      <c r="H136" s="222">
        <v>9</v>
      </c>
      <c r="I136" s="223"/>
      <c r="J136" s="224">
        <f>ROUND(I136*H136,2)</f>
        <v>0</v>
      </c>
      <c r="K136" s="220" t="s">
        <v>28</v>
      </c>
      <c r="L136" s="48"/>
      <c r="M136" s="225" t="s">
        <v>28</v>
      </c>
      <c r="N136" s="226" t="s">
        <v>45</v>
      </c>
      <c r="O136" s="88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R136" s="229" t="s">
        <v>606</v>
      </c>
      <c r="AT136" s="229" t="s">
        <v>226</v>
      </c>
      <c r="AU136" s="229" t="s">
        <v>224</v>
      </c>
      <c r="AY136" s="21" t="s">
        <v>223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21" t="s">
        <v>82</v>
      </c>
      <c r="BK136" s="230">
        <f>ROUND(I136*H136,2)</f>
        <v>0</v>
      </c>
      <c r="BL136" s="21" t="s">
        <v>606</v>
      </c>
      <c r="BM136" s="229" t="s">
        <v>442</v>
      </c>
    </row>
    <row r="137" s="2" customFormat="1" ht="16.5" customHeight="1">
      <c r="A137" s="42"/>
      <c r="B137" s="43"/>
      <c r="C137" s="218" t="s">
        <v>345</v>
      </c>
      <c r="D137" s="218" t="s">
        <v>226</v>
      </c>
      <c r="E137" s="219" t="s">
        <v>1291</v>
      </c>
      <c r="F137" s="220" t="s">
        <v>1292</v>
      </c>
      <c r="G137" s="221" t="s">
        <v>383</v>
      </c>
      <c r="H137" s="222">
        <v>9</v>
      </c>
      <c r="I137" s="223"/>
      <c r="J137" s="224">
        <f>ROUND(I137*H137,2)</f>
        <v>0</v>
      </c>
      <c r="K137" s="220" t="s">
        <v>28</v>
      </c>
      <c r="L137" s="48"/>
      <c r="M137" s="225" t="s">
        <v>28</v>
      </c>
      <c r="N137" s="226" t="s">
        <v>45</v>
      </c>
      <c r="O137" s="88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R137" s="229" t="s">
        <v>606</v>
      </c>
      <c r="AT137" s="229" t="s">
        <v>226</v>
      </c>
      <c r="AU137" s="229" t="s">
        <v>224</v>
      </c>
      <c r="AY137" s="21" t="s">
        <v>223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21" t="s">
        <v>82</v>
      </c>
      <c r="BK137" s="230">
        <f>ROUND(I137*H137,2)</f>
        <v>0</v>
      </c>
      <c r="BL137" s="21" t="s">
        <v>606</v>
      </c>
      <c r="BM137" s="229" t="s">
        <v>450</v>
      </c>
    </row>
    <row r="138" s="2" customFormat="1" ht="16.5" customHeight="1">
      <c r="A138" s="42"/>
      <c r="B138" s="43"/>
      <c r="C138" s="218" t="s">
        <v>350</v>
      </c>
      <c r="D138" s="218" t="s">
        <v>226</v>
      </c>
      <c r="E138" s="219" t="s">
        <v>1293</v>
      </c>
      <c r="F138" s="220" t="s">
        <v>1294</v>
      </c>
      <c r="G138" s="221" t="s">
        <v>383</v>
      </c>
      <c r="H138" s="222">
        <v>12</v>
      </c>
      <c r="I138" s="223"/>
      <c r="J138" s="224">
        <f>ROUND(I138*H138,2)</f>
        <v>0</v>
      </c>
      <c r="K138" s="220" t="s">
        <v>28</v>
      </c>
      <c r="L138" s="48"/>
      <c r="M138" s="225" t="s">
        <v>28</v>
      </c>
      <c r="N138" s="226" t="s">
        <v>45</v>
      </c>
      <c r="O138" s="88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R138" s="229" t="s">
        <v>606</v>
      </c>
      <c r="AT138" s="229" t="s">
        <v>226</v>
      </c>
      <c r="AU138" s="229" t="s">
        <v>224</v>
      </c>
      <c r="AY138" s="21" t="s">
        <v>223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21" t="s">
        <v>82</v>
      </c>
      <c r="BK138" s="230">
        <f>ROUND(I138*H138,2)</f>
        <v>0</v>
      </c>
      <c r="BL138" s="21" t="s">
        <v>606</v>
      </c>
      <c r="BM138" s="229" t="s">
        <v>462</v>
      </c>
    </row>
    <row r="139" s="12" customFormat="1" ht="20.88" customHeight="1">
      <c r="A139" s="12"/>
      <c r="B139" s="202"/>
      <c r="C139" s="203"/>
      <c r="D139" s="204" t="s">
        <v>73</v>
      </c>
      <c r="E139" s="216" t="s">
        <v>1295</v>
      </c>
      <c r="F139" s="216" t="s">
        <v>1296</v>
      </c>
      <c r="G139" s="203"/>
      <c r="H139" s="203"/>
      <c r="I139" s="206"/>
      <c r="J139" s="217">
        <f>BK139</f>
        <v>0</v>
      </c>
      <c r="K139" s="203"/>
      <c r="L139" s="208"/>
      <c r="M139" s="209"/>
      <c r="N139" s="210"/>
      <c r="O139" s="210"/>
      <c r="P139" s="211">
        <f>SUM(P140:P150)</f>
        <v>0</v>
      </c>
      <c r="Q139" s="210"/>
      <c r="R139" s="211">
        <f>SUM(R140:R150)</f>
        <v>0</v>
      </c>
      <c r="S139" s="210"/>
      <c r="T139" s="212">
        <f>SUM(T140:T150)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3" t="s">
        <v>82</v>
      </c>
      <c r="AT139" s="214" t="s">
        <v>73</v>
      </c>
      <c r="AU139" s="214" t="s">
        <v>84</v>
      </c>
      <c r="AY139" s="213" t="s">
        <v>223</v>
      </c>
      <c r="BK139" s="215">
        <f>SUM(BK140:BK150)</f>
        <v>0</v>
      </c>
    </row>
    <row r="140" s="2" customFormat="1" ht="16.5" customHeight="1">
      <c r="A140" s="42"/>
      <c r="B140" s="43"/>
      <c r="C140" s="218" t="s">
        <v>7</v>
      </c>
      <c r="D140" s="218" t="s">
        <v>226</v>
      </c>
      <c r="E140" s="219" t="s">
        <v>1297</v>
      </c>
      <c r="F140" s="220" t="s">
        <v>1298</v>
      </c>
      <c r="G140" s="221" t="s">
        <v>1256</v>
      </c>
      <c r="H140" s="222">
        <v>1</v>
      </c>
      <c r="I140" s="223"/>
      <c r="J140" s="224">
        <f>ROUND(I140*H140,2)</f>
        <v>0</v>
      </c>
      <c r="K140" s="220" t="s">
        <v>28</v>
      </c>
      <c r="L140" s="48"/>
      <c r="M140" s="225" t="s">
        <v>28</v>
      </c>
      <c r="N140" s="226" t="s">
        <v>45</v>
      </c>
      <c r="O140" s="88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R140" s="229" t="s">
        <v>606</v>
      </c>
      <c r="AT140" s="229" t="s">
        <v>226</v>
      </c>
      <c r="AU140" s="229" t="s">
        <v>224</v>
      </c>
      <c r="AY140" s="21" t="s">
        <v>223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21" t="s">
        <v>82</v>
      </c>
      <c r="BK140" s="230">
        <f>ROUND(I140*H140,2)</f>
        <v>0</v>
      </c>
      <c r="BL140" s="21" t="s">
        <v>606</v>
      </c>
      <c r="BM140" s="229" t="s">
        <v>481</v>
      </c>
    </row>
    <row r="141" s="2" customFormat="1" ht="16.5" customHeight="1">
      <c r="A141" s="42"/>
      <c r="B141" s="43"/>
      <c r="C141" s="218" t="s">
        <v>362</v>
      </c>
      <c r="D141" s="218" t="s">
        <v>226</v>
      </c>
      <c r="E141" s="219" t="s">
        <v>1299</v>
      </c>
      <c r="F141" s="220" t="s">
        <v>1300</v>
      </c>
      <c r="G141" s="221" t="s">
        <v>1256</v>
      </c>
      <c r="H141" s="222">
        <v>3</v>
      </c>
      <c r="I141" s="223"/>
      <c r="J141" s="224">
        <f>ROUND(I141*H141,2)</f>
        <v>0</v>
      </c>
      <c r="K141" s="220" t="s">
        <v>28</v>
      </c>
      <c r="L141" s="48"/>
      <c r="M141" s="225" t="s">
        <v>28</v>
      </c>
      <c r="N141" s="226" t="s">
        <v>45</v>
      </c>
      <c r="O141" s="88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R141" s="229" t="s">
        <v>606</v>
      </c>
      <c r="AT141" s="229" t="s">
        <v>226</v>
      </c>
      <c r="AU141" s="229" t="s">
        <v>224</v>
      </c>
      <c r="AY141" s="21" t="s">
        <v>223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21" t="s">
        <v>82</v>
      </c>
      <c r="BK141" s="230">
        <f>ROUND(I141*H141,2)</f>
        <v>0</v>
      </c>
      <c r="BL141" s="21" t="s">
        <v>606</v>
      </c>
      <c r="BM141" s="229" t="s">
        <v>489</v>
      </c>
    </row>
    <row r="142" s="2" customFormat="1" ht="16.5" customHeight="1">
      <c r="A142" s="42"/>
      <c r="B142" s="43"/>
      <c r="C142" s="218" t="s">
        <v>368</v>
      </c>
      <c r="D142" s="218" t="s">
        <v>226</v>
      </c>
      <c r="E142" s="219" t="s">
        <v>1301</v>
      </c>
      <c r="F142" s="220" t="s">
        <v>1302</v>
      </c>
      <c r="G142" s="221" t="s">
        <v>1256</v>
      </c>
      <c r="H142" s="222">
        <v>1</v>
      </c>
      <c r="I142" s="223"/>
      <c r="J142" s="224">
        <f>ROUND(I142*H142,2)</f>
        <v>0</v>
      </c>
      <c r="K142" s="220" t="s">
        <v>28</v>
      </c>
      <c r="L142" s="48"/>
      <c r="M142" s="225" t="s">
        <v>28</v>
      </c>
      <c r="N142" s="226" t="s">
        <v>45</v>
      </c>
      <c r="O142" s="88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R142" s="229" t="s">
        <v>606</v>
      </c>
      <c r="AT142" s="229" t="s">
        <v>226</v>
      </c>
      <c r="AU142" s="229" t="s">
        <v>224</v>
      </c>
      <c r="AY142" s="21" t="s">
        <v>223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21" t="s">
        <v>82</v>
      </c>
      <c r="BK142" s="230">
        <f>ROUND(I142*H142,2)</f>
        <v>0</v>
      </c>
      <c r="BL142" s="21" t="s">
        <v>606</v>
      </c>
      <c r="BM142" s="229" t="s">
        <v>498</v>
      </c>
    </row>
    <row r="143" s="2" customFormat="1" ht="16.5" customHeight="1">
      <c r="A143" s="42"/>
      <c r="B143" s="43"/>
      <c r="C143" s="218" t="s">
        <v>374</v>
      </c>
      <c r="D143" s="218" t="s">
        <v>226</v>
      </c>
      <c r="E143" s="219" t="s">
        <v>1303</v>
      </c>
      <c r="F143" s="220" t="s">
        <v>1304</v>
      </c>
      <c r="G143" s="221" t="s">
        <v>383</v>
      </c>
      <c r="H143" s="222">
        <v>1</v>
      </c>
      <c r="I143" s="223"/>
      <c r="J143" s="224">
        <f>ROUND(I143*H143,2)</f>
        <v>0</v>
      </c>
      <c r="K143" s="220" t="s">
        <v>28</v>
      </c>
      <c r="L143" s="48"/>
      <c r="M143" s="225" t="s">
        <v>28</v>
      </c>
      <c r="N143" s="226" t="s">
        <v>45</v>
      </c>
      <c r="O143" s="88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R143" s="229" t="s">
        <v>606</v>
      </c>
      <c r="AT143" s="229" t="s">
        <v>226</v>
      </c>
      <c r="AU143" s="229" t="s">
        <v>224</v>
      </c>
      <c r="AY143" s="21" t="s">
        <v>223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21" t="s">
        <v>82</v>
      </c>
      <c r="BK143" s="230">
        <f>ROUND(I143*H143,2)</f>
        <v>0</v>
      </c>
      <c r="BL143" s="21" t="s">
        <v>606</v>
      </c>
      <c r="BM143" s="229" t="s">
        <v>509</v>
      </c>
    </row>
    <row r="144" s="2" customFormat="1" ht="16.5" customHeight="1">
      <c r="A144" s="42"/>
      <c r="B144" s="43"/>
      <c r="C144" s="218" t="s">
        <v>380</v>
      </c>
      <c r="D144" s="218" t="s">
        <v>226</v>
      </c>
      <c r="E144" s="219" t="s">
        <v>1305</v>
      </c>
      <c r="F144" s="220" t="s">
        <v>1306</v>
      </c>
      <c r="G144" s="221" t="s">
        <v>1256</v>
      </c>
      <c r="H144" s="222">
        <v>4</v>
      </c>
      <c r="I144" s="223"/>
      <c r="J144" s="224">
        <f>ROUND(I144*H144,2)</f>
        <v>0</v>
      </c>
      <c r="K144" s="220" t="s">
        <v>28</v>
      </c>
      <c r="L144" s="48"/>
      <c r="M144" s="225" t="s">
        <v>28</v>
      </c>
      <c r="N144" s="226" t="s">
        <v>45</v>
      </c>
      <c r="O144" s="88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R144" s="229" t="s">
        <v>606</v>
      </c>
      <c r="AT144" s="229" t="s">
        <v>226</v>
      </c>
      <c r="AU144" s="229" t="s">
        <v>224</v>
      </c>
      <c r="AY144" s="21" t="s">
        <v>223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21" t="s">
        <v>82</v>
      </c>
      <c r="BK144" s="230">
        <f>ROUND(I144*H144,2)</f>
        <v>0</v>
      </c>
      <c r="BL144" s="21" t="s">
        <v>606</v>
      </c>
      <c r="BM144" s="229" t="s">
        <v>522</v>
      </c>
    </row>
    <row r="145" s="2" customFormat="1" ht="16.5" customHeight="1">
      <c r="A145" s="42"/>
      <c r="B145" s="43"/>
      <c r="C145" s="218" t="s">
        <v>385</v>
      </c>
      <c r="D145" s="218" t="s">
        <v>226</v>
      </c>
      <c r="E145" s="219" t="s">
        <v>1307</v>
      </c>
      <c r="F145" s="220" t="s">
        <v>1308</v>
      </c>
      <c r="G145" s="221" t="s">
        <v>1256</v>
      </c>
      <c r="H145" s="222">
        <v>1</v>
      </c>
      <c r="I145" s="223"/>
      <c r="J145" s="224">
        <f>ROUND(I145*H145,2)</f>
        <v>0</v>
      </c>
      <c r="K145" s="220" t="s">
        <v>28</v>
      </c>
      <c r="L145" s="48"/>
      <c r="M145" s="225" t="s">
        <v>28</v>
      </c>
      <c r="N145" s="226" t="s">
        <v>45</v>
      </c>
      <c r="O145" s="88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R145" s="229" t="s">
        <v>606</v>
      </c>
      <c r="AT145" s="229" t="s">
        <v>226</v>
      </c>
      <c r="AU145" s="229" t="s">
        <v>224</v>
      </c>
      <c r="AY145" s="21" t="s">
        <v>223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21" t="s">
        <v>82</v>
      </c>
      <c r="BK145" s="230">
        <f>ROUND(I145*H145,2)</f>
        <v>0</v>
      </c>
      <c r="BL145" s="21" t="s">
        <v>606</v>
      </c>
      <c r="BM145" s="229" t="s">
        <v>536</v>
      </c>
    </row>
    <row r="146" s="2" customFormat="1" ht="16.5" customHeight="1">
      <c r="A146" s="42"/>
      <c r="B146" s="43"/>
      <c r="C146" s="218" t="s">
        <v>389</v>
      </c>
      <c r="D146" s="218" t="s">
        <v>226</v>
      </c>
      <c r="E146" s="219" t="s">
        <v>1309</v>
      </c>
      <c r="F146" s="220" t="s">
        <v>1274</v>
      </c>
      <c r="G146" s="221" t="s">
        <v>1256</v>
      </c>
      <c r="H146" s="222">
        <v>1</v>
      </c>
      <c r="I146" s="223"/>
      <c r="J146" s="224">
        <f>ROUND(I146*H146,2)</f>
        <v>0</v>
      </c>
      <c r="K146" s="220" t="s">
        <v>28</v>
      </c>
      <c r="L146" s="48"/>
      <c r="M146" s="225" t="s">
        <v>28</v>
      </c>
      <c r="N146" s="226" t="s">
        <v>45</v>
      </c>
      <c r="O146" s="88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R146" s="229" t="s">
        <v>606</v>
      </c>
      <c r="AT146" s="229" t="s">
        <v>226</v>
      </c>
      <c r="AU146" s="229" t="s">
        <v>224</v>
      </c>
      <c r="AY146" s="21" t="s">
        <v>223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21" t="s">
        <v>82</v>
      </c>
      <c r="BK146" s="230">
        <f>ROUND(I146*H146,2)</f>
        <v>0</v>
      </c>
      <c r="BL146" s="21" t="s">
        <v>606</v>
      </c>
      <c r="BM146" s="229" t="s">
        <v>546</v>
      </c>
    </row>
    <row r="147" s="2" customFormat="1" ht="16.5" customHeight="1">
      <c r="A147" s="42"/>
      <c r="B147" s="43"/>
      <c r="C147" s="218" t="s">
        <v>394</v>
      </c>
      <c r="D147" s="218" t="s">
        <v>226</v>
      </c>
      <c r="E147" s="219" t="s">
        <v>1310</v>
      </c>
      <c r="F147" s="220" t="s">
        <v>1311</v>
      </c>
      <c r="G147" s="221" t="s">
        <v>1256</v>
      </c>
      <c r="H147" s="222">
        <v>2</v>
      </c>
      <c r="I147" s="223"/>
      <c r="J147" s="224">
        <f>ROUND(I147*H147,2)</f>
        <v>0</v>
      </c>
      <c r="K147" s="220" t="s">
        <v>28</v>
      </c>
      <c r="L147" s="48"/>
      <c r="M147" s="225" t="s">
        <v>28</v>
      </c>
      <c r="N147" s="226" t="s">
        <v>45</v>
      </c>
      <c r="O147" s="88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R147" s="229" t="s">
        <v>606</v>
      </c>
      <c r="AT147" s="229" t="s">
        <v>226</v>
      </c>
      <c r="AU147" s="229" t="s">
        <v>224</v>
      </c>
      <c r="AY147" s="21" t="s">
        <v>223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21" t="s">
        <v>82</v>
      </c>
      <c r="BK147" s="230">
        <f>ROUND(I147*H147,2)</f>
        <v>0</v>
      </c>
      <c r="BL147" s="21" t="s">
        <v>606</v>
      </c>
      <c r="BM147" s="229" t="s">
        <v>558</v>
      </c>
    </row>
    <row r="148" s="2" customFormat="1" ht="16.5" customHeight="1">
      <c r="A148" s="42"/>
      <c r="B148" s="43"/>
      <c r="C148" s="218" t="s">
        <v>400</v>
      </c>
      <c r="D148" s="218" t="s">
        <v>226</v>
      </c>
      <c r="E148" s="219" t="s">
        <v>1312</v>
      </c>
      <c r="F148" s="220" t="s">
        <v>1313</v>
      </c>
      <c r="G148" s="221" t="s">
        <v>1256</v>
      </c>
      <c r="H148" s="222">
        <v>8</v>
      </c>
      <c r="I148" s="223"/>
      <c r="J148" s="224">
        <f>ROUND(I148*H148,2)</f>
        <v>0</v>
      </c>
      <c r="K148" s="220" t="s">
        <v>28</v>
      </c>
      <c r="L148" s="48"/>
      <c r="M148" s="225" t="s">
        <v>28</v>
      </c>
      <c r="N148" s="226" t="s">
        <v>45</v>
      </c>
      <c r="O148" s="88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R148" s="229" t="s">
        <v>606</v>
      </c>
      <c r="AT148" s="229" t="s">
        <v>226</v>
      </c>
      <c r="AU148" s="229" t="s">
        <v>224</v>
      </c>
      <c r="AY148" s="21" t="s">
        <v>223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21" t="s">
        <v>82</v>
      </c>
      <c r="BK148" s="230">
        <f>ROUND(I148*H148,2)</f>
        <v>0</v>
      </c>
      <c r="BL148" s="21" t="s">
        <v>606</v>
      </c>
      <c r="BM148" s="229" t="s">
        <v>572</v>
      </c>
    </row>
    <row r="149" s="2" customFormat="1" ht="16.5" customHeight="1">
      <c r="A149" s="42"/>
      <c r="B149" s="43"/>
      <c r="C149" s="218" t="s">
        <v>408</v>
      </c>
      <c r="D149" s="218" t="s">
        <v>226</v>
      </c>
      <c r="E149" s="219" t="s">
        <v>1314</v>
      </c>
      <c r="F149" s="220" t="s">
        <v>1315</v>
      </c>
      <c r="G149" s="221" t="s">
        <v>1256</v>
      </c>
      <c r="H149" s="222">
        <v>1</v>
      </c>
      <c r="I149" s="223"/>
      <c r="J149" s="224">
        <f>ROUND(I149*H149,2)</f>
        <v>0</v>
      </c>
      <c r="K149" s="220" t="s">
        <v>28</v>
      </c>
      <c r="L149" s="48"/>
      <c r="M149" s="225" t="s">
        <v>28</v>
      </c>
      <c r="N149" s="226" t="s">
        <v>45</v>
      </c>
      <c r="O149" s="88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R149" s="229" t="s">
        <v>606</v>
      </c>
      <c r="AT149" s="229" t="s">
        <v>226</v>
      </c>
      <c r="AU149" s="229" t="s">
        <v>224</v>
      </c>
      <c r="AY149" s="21" t="s">
        <v>223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21" t="s">
        <v>82</v>
      </c>
      <c r="BK149" s="230">
        <f>ROUND(I149*H149,2)</f>
        <v>0</v>
      </c>
      <c r="BL149" s="21" t="s">
        <v>606</v>
      </c>
      <c r="BM149" s="229" t="s">
        <v>584</v>
      </c>
    </row>
    <row r="150" s="2" customFormat="1" ht="16.5" customHeight="1">
      <c r="A150" s="42"/>
      <c r="B150" s="43"/>
      <c r="C150" s="218" t="s">
        <v>415</v>
      </c>
      <c r="D150" s="218" t="s">
        <v>226</v>
      </c>
      <c r="E150" s="219" t="s">
        <v>1287</v>
      </c>
      <c r="F150" s="220" t="s">
        <v>1288</v>
      </c>
      <c r="G150" s="221" t="s">
        <v>383</v>
      </c>
      <c r="H150" s="222">
        <v>22</v>
      </c>
      <c r="I150" s="223"/>
      <c r="J150" s="224">
        <f>ROUND(I150*H150,2)</f>
        <v>0</v>
      </c>
      <c r="K150" s="220" t="s">
        <v>28</v>
      </c>
      <c r="L150" s="48"/>
      <c r="M150" s="225" t="s">
        <v>28</v>
      </c>
      <c r="N150" s="226" t="s">
        <v>45</v>
      </c>
      <c r="O150" s="88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R150" s="229" t="s">
        <v>606</v>
      </c>
      <c r="AT150" s="229" t="s">
        <v>226</v>
      </c>
      <c r="AU150" s="229" t="s">
        <v>224</v>
      </c>
      <c r="AY150" s="21" t="s">
        <v>223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21" t="s">
        <v>82</v>
      </c>
      <c r="BK150" s="230">
        <f>ROUND(I150*H150,2)</f>
        <v>0</v>
      </c>
      <c r="BL150" s="21" t="s">
        <v>606</v>
      </c>
      <c r="BM150" s="229" t="s">
        <v>595</v>
      </c>
    </row>
    <row r="151" s="12" customFormat="1" ht="20.88" customHeight="1">
      <c r="A151" s="12"/>
      <c r="B151" s="202"/>
      <c r="C151" s="203"/>
      <c r="D151" s="204" t="s">
        <v>73</v>
      </c>
      <c r="E151" s="216" t="s">
        <v>1316</v>
      </c>
      <c r="F151" s="216" t="s">
        <v>1317</v>
      </c>
      <c r="G151" s="203"/>
      <c r="H151" s="203"/>
      <c r="I151" s="206"/>
      <c r="J151" s="217">
        <f>BK151</f>
        <v>0</v>
      </c>
      <c r="K151" s="203"/>
      <c r="L151" s="208"/>
      <c r="M151" s="209"/>
      <c r="N151" s="210"/>
      <c r="O151" s="210"/>
      <c r="P151" s="211">
        <f>SUM(P152:P168)</f>
        <v>0</v>
      </c>
      <c r="Q151" s="210"/>
      <c r="R151" s="211">
        <f>SUM(R152:R168)</f>
        <v>0</v>
      </c>
      <c r="S151" s="210"/>
      <c r="T151" s="212">
        <f>SUM(T152:T168)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3" t="s">
        <v>82</v>
      </c>
      <c r="AT151" s="214" t="s">
        <v>73</v>
      </c>
      <c r="AU151" s="214" t="s">
        <v>84</v>
      </c>
      <c r="AY151" s="213" t="s">
        <v>223</v>
      </c>
      <c r="BK151" s="215">
        <f>SUM(BK152:BK168)</f>
        <v>0</v>
      </c>
    </row>
    <row r="152" s="2" customFormat="1" ht="16.5" customHeight="1">
      <c r="A152" s="42"/>
      <c r="B152" s="43"/>
      <c r="C152" s="218" t="s">
        <v>420</v>
      </c>
      <c r="D152" s="218" t="s">
        <v>226</v>
      </c>
      <c r="E152" s="219" t="s">
        <v>1318</v>
      </c>
      <c r="F152" s="220" t="s">
        <v>1319</v>
      </c>
      <c r="G152" s="221" t="s">
        <v>1256</v>
      </c>
      <c r="H152" s="222">
        <v>1</v>
      </c>
      <c r="I152" s="223"/>
      <c r="J152" s="224">
        <f>ROUND(I152*H152,2)</f>
        <v>0</v>
      </c>
      <c r="K152" s="220" t="s">
        <v>28</v>
      </c>
      <c r="L152" s="48"/>
      <c r="M152" s="225" t="s">
        <v>28</v>
      </c>
      <c r="N152" s="226" t="s">
        <v>45</v>
      </c>
      <c r="O152" s="88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R152" s="229" t="s">
        <v>606</v>
      </c>
      <c r="AT152" s="229" t="s">
        <v>226</v>
      </c>
      <c r="AU152" s="229" t="s">
        <v>224</v>
      </c>
      <c r="AY152" s="21" t="s">
        <v>223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21" t="s">
        <v>82</v>
      </c>
      <c r="BK152" s="230">
        <f>ROUND(I152*H152,2)</f>
        <v>0</v>
      </c>
      <c r="BL152" s="21" t="s">
        <v>606</v>
      </c>
      <c r="BM152" s="229" t="s">
        <v>606</v>
      </c>
    </row>
    <row r="153" s="2" customFormat="1" ht="16.5" customHeight="1">
      <c r="A153" s="42"/>
      <c r="B153" s="43"/>
      <c r="C153" s="218" t="s">
        <v>425</v>
      </c>
      <c r="D153" s="218" t="s">
        <v>226</v>
      </c>
      <c r="E153" s="219" t="s">
        <v>1299</v>
      </c>
      <c r="F153" s="220" t="s">
        <v>1300</v>
      </c>
      <c r="G153" s="221" t="s">
        <v>1256</v>
      </c>
      <c r="H153" s="222">
        <v>6</v>
      </c>
      <c r="I153" s="223"/>
      <c r="J153" s="224">
        <f>ROUND(I153*H153,2)</f>
        <v>0</v>
      </c>
      <c r="K153" s="220" t="s">
        <v>28</v>
      </c>
      <c r="L153" s="48"/>
      <c r="M153" s="225" t="s">
        <v>28</v>
      </c>
      <c r="N153" s="226" t="s">
        <v>45</v>
      </c>
      <c r="O153" s="88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R153" s="229" t="s">
        <v>606</v>
      </c>
      <c r="AT153" s="229" t="s">
        <v>226</v>
      </c>
      <c r="AU153" s="229" t="s">
        <v>224</v>
      </c>
      <c r="AY153" s="21" t="s">
        <v>223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21" t="s">
        <v>82</v>
      </c>
      <c r="BK153" s="230">
        <f>ROUND(I153*H153,2)</f>
        <v>0</v>
      </c>
      <c r="BL153" s="21" t="s">
        <v>606</v>
      </c>
      <c r="BM153" s="229" t="s">
        <v>650</v>
      </c>
    </row>
    <row r="154" s="2" customFormat="1" ht="16.5" customHeight="1">
      <c r="A154" s="42"/>
      <c r="B154" s="43"/>
      <c r="C154" s="218" t="s">
        <v>430</v>
      </c>
      <c r="D154" s="218" t="s">
        <v>226</v>
      </c>
      <c r="E154" s="219" t="s">
        <v>1301</v>
      </c>
      <c r="F154" s="220" t="s">
        <v>1302</v>
      </c>
      <c r="G154" s="221" t="s">
        <v>1256</v>
      </c>
      <c r="H154" s="222">
        <v>1</v>
      </c>
      <c r="I154" s="223"/>
      <c r="J154" s="224">
        <f>ROUND(I154*H154,2)</f>
        <v>0</v>
      </c>
      <c r="K154" s="220" t="s">
        <v>28</v>
      </c>
      <c r="L154" s="48"/>
      <c r="M154" s="225" t="s">
        <v>28</v>
      </c>
      <c r="N154" s="226" t="s">
        <v>45</v>
      </c>
      <c r="O154" s="88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R154" s="229" t="s">
        <v>606</v>
      </c>
      <c r="AT154" s="229" t="s">
        <v>226</v>
      </c>
      <c r="AU154" s="229" t="s">
        <v>224</v>
      </c>
      <c r="AY154" s="21" t="s">
        <v>223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21" t="s">
        <v>82</v>
      </c>
      <c r="BK154" s="230">
        <f>ROUND(I154*H154,2)</f>
        <v>0</v>
      </c>
      <c r="BL154" s="21" t="s">
        <v>606</v>
      </c>
      <c r="BM154" s="229" t="s">
        <v>662</v>
      </c>
    </row>
    <row r="155" s="2" customFormat="1" ht="16.5" customHeight="1">
      <c r="A155" s="42"/>
      <c r="B155" s="43"/>
      <c r="C155" s="218" t="s">
        <v>436</v>
      </c>
      <c r="D155" s="218" t="s">
        <v>226</v>
      </c>
      <c r="E155" s="219" t="s">
        <v>1303</v>
      </c>
      <c r="F155" s="220" t="s">
        <v>1304</v>
      </c>
      <c r="G155" s="221" t="s">
        <v>383</v>
      </c>
      <c r="H155" s="222">
        <v>1</v>
      </c>
      <c r="I155" s="223"/>
      <c r="J155" s="224">
        <f>ROUND(I155*H155,2)</f>
        <v>0</v>
      </c>
      <c r="K155" s="220" t="s">
        <v>28</v>
      </c>
      <c r="L155" s="48"/>
      <c r="M155" s="225" t="s">
        <v>28</v>
      </c>
      <c r="N155" s="226" t="s">
        <v>45</v>
      </c>
      <c r="O155" s="88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R155" s="229" t="s">
        <v>606</v>
      </c>
      <c r="AT155" s="229" t="s">
        <v>226</v>
      </c>
      <c r="AU155" s="229" t="s">
        <v>224</v>
      </c>
      <c r="AY155" s="21" t="s">
        <v>223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21" t="s">
        <v>82</v>
      </c>
      <c r="BK155" s="230">
        <f>ROUND(I155*H155,2)</f>
        <v>0</v>
      </c>
      <c r="BL155" s="21" t="s">
        <v>606</v>
      </c>
      <c r="BM155" s="229" t="s">
        <v>673</v>
      </c>
    </row>
    <row r="156" s="2" customFormat="1" ht="16.5" customHeight="1">
      <c r="A156" s="42"/>
      <c r="B156" s="43"/>
      <c r="C156" s="218" t="s">
        <v>442</v>
      </c>
      <c r="D156" s="218" t="s">
        <v>226</v>
      </c>
      <c r="E156" s="219" t="s">
        <v>1320</v>
      </c>
      <c r="F156" s="220" t="s">
        <v>1270</v>
      </c>
      <c r="G156" s="221" t="s">
        <v>1256</v>
      </c>
      <c r="H156" s="222">
        <v>1</v>
      </c>
      <c r="I156" s="223"/>
      <c r="J156" s="224">
        <f>ROUND(I156*H156,2)</f>
        <v>0</v>
      </c>
      <c r="K156" s="220" t="s">
        <v>28</v>
      </c>
      <c r="L156" s="48"/>
      <c r="M156" s="225" t="s">
        <v>28</v>
      </c>
      <c r="N156" s="226" t="s">
        <v>45</v>
      </c>
      <c r="O156" s="88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R156" s="229" t="s">
        <v>606</v>
      </c>
      <c r="AT156" s="229" t="s">
        <v>226</v>
      </c>
      <c r="AU156" s="229" t="s">
        <v>224</v>
      </c>
      <c r="AY156" s="21" t="s">
        <v>223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21" t="s">
        <v>82</v>
      </c>
      <c r="BK156" s="230">
        <f>ROUND(I156*H156,2)</f>
        <v>0</v>
      </c>
      <c r="BL156" s="21" t="s">
        <v>606</v>
      </c>
      <c r="BM156" s="229" t="s">
        <v>689</v>
      </c>
    </row>
    <row r="157" s="2" customFormat="1" ht="16.5" customHeight="1">
      <c r="A157" s="42"/>
      <c r="B157" s="43"/>
      <c r="C157" s="218" t="s">
        <v>446</v>
      </c>
      <c r="D157" s="218" t="s">
        <v>226</v>
      </c>
      <c r="E157" s="219" t="s">
        <v>1305</v>
      </c>
      <c r="F157" s="220" t="s">
        <v>1306</v>
      </c>
      <c r="G157" s="221" t="s">
        <v>1256</v>
      </c>
      <c r="H157" s="222">
        <v>11</v>
      </c>
      <c r="I157" s="223"/>
      <c r="J157" s="224">
        <f>ROUND(I157*H157,2)</f>
        <v>0</v>
      </c>
      <c r="K157" s="220" t="s">
        <v>28</v>
      </c>
      <c r="L157" s="48"/>
      <c r="M157" s="225" t="s">
        <v>28</v>
      </c>
      <c r="N157" s="226" t="s">
        <v>45</v>
      </c>
      <c r="O157" s="88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R157" s="229" t="s">
        <v>606</v>
      </c>
      <c r="AT157" s="229" t="s">
        <v>226</v>
      </c>
      <c r="AU157" s="229" t="s">
        <v>224</v>
      </c>
      <c r="AY157" s="21" t="s">
        <v>223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21" t="s">
        <v>82</v>
      </c>
      <c r="BK157" s="230">
        <f>ROUND(I157*H157,2)</f>
        <v>0</v>
      </c>
      <c r="BL157" s="21" t="s">
        <v>606</v>
      </c>
      <c r="BM157" s="229" t="s">
        <v>699</v>
      </c>
    </row>
    <row r="158" s="2" customFormat="1" ht="16.5" customHeight="1">
      <c r="A158" s="42"/>
      <c r="B158" s="43"/>
      <c r="C158" s="218" t="s">
        <v>450</v>
      </c>
      <c r="D158" s="218" t="s">
        <v>226</v>
      </c>
      <c r="E158" s="219" t="s">
        <v>1321</v>
      </c>
      <c r="F158" s="220" t="s">
        <v>1322</v>
      </c>
      <c r="G158" s="221" t="s">
        <v>1256</v>
      </c>
      <c r="H158" s="222">
        <v>19</v>
      </c>
      <c r="I158" s="223"/>
      <c r="J158" s="224">
        <f>ROUND(I158*H158,2)</f>
        <v>0</v>
      </c>
      <c r="K158" s="220" t="s">
        <v>28</v>
      </c>
      <c r="L158" s="48"/>
      <c r="M158" s="225" t="s">
        <v>28</v>
      </c>
      <c r="N158" s="226" t="s">
        <v>45</v>
      </c>
      <c r="O158" s="88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R158" s="229" t="s">
        <v>606</v>
      </c>
      <c r="AT158" s="229" t="s">
        <v>226</v>
      </c>
      <c r="AU158" s="229" t="s">
        <v>224</v>
      </c>
      <c r="AY158" s="21" t="s">
        <v>223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21" t="s">
        <v>82</v>
      </c>
      <c r="BK158" s="230">
        <f>ROUND(I158*H158,2)</f>
        <v>0</v>
      </c>
      <c r="BL158" s="21" t="s">
        <v>606</v>
      </c>
      <c r="BM158" s="229" t="s">
        <v>710</v>
      </c>
    </row>
    <row r="159" s="2" customFormat="1" ht="16.5" customHeight="1">
      <c r="A159" s="42"/>
      <c r="B159" s="43"/>
      <c r="C159" s="218" t="s">
        <v>455</v>
      </c>
      <c r="D159" s="218" t="s">
        <v>226</v>
      </c>
      <c r="E159" s="219" t="s">
        <v>1323</v>
      </c>
      <c r="F159" s="220" t="s">
        <v>1324</v>
      </c>
      <c r="G159" s="221" t="s">
        <v>1256</v>
      </c>
      <c r="H159" s="222">
        <v>1</v>
      </c>
      <c r="I159" s="223"/>
      <c r="J159" s="224">
        <f>ROUND(I159*H159,2)</f>
        <v>0</v>
      </c>
      <c r="K159" s="220" t="s">
        <v>28</v>
      </c>
      <c r="L159" s="48"/>
      <c r="M159" s="225" t="s">
        <v>28</v>
      </c>
      <c r="N159" s="226" t="s">
        <v>45</v>
      </c>
      <c r="O159" s="88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R159" s="229" t="s">
        <v>606</v>
      </c>
      <c r="AT159" s="229" t="s">
        <v>226</v>
      </c>
      <c r="AU159" s="229" t="s">
        <v>224</v>
      </c>
      <c r="AY159" s="21" t="s">
        <v>223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21" t="s">
        <v>82</v>
      </c>
      <c r="BK159" s="230">
        <f>ROUND(I159*H159,2)</f>
        <v>0</v>
      </c>
      <c r="BL159" s="21" t="s">
        <v>606</v>
      </c>
      <c r="BM159" s="229" t="s">
        <v>718</v>
      </c>
    </row>
    <row r="160" s="2" customFormat="1" ht="16.5" customHeight="1">
      <c r="A160" s="42"/>
      <c r="B160" s="43"/>
      <c r="C160" s="218" t="s">
        <v>462</v>
      </c>
      <c r="D160" s="218" t="s">
        <v>226</v>
      </c>
      <c r="E160" s="219" t="s">
        <v>1325</v>
      </c>
      <c r="F160" s="220" t="s">
        <v>1272</v>
      </c>
      <c r="G160" s="221" t="s">
        <v>1256</v>
      </c>
      <c r="H160" s="222">
        <v>1</v>
      </c>
      <c r="I160" s="223"/>
      <c r="J160" s="224">
        <f>ROUND(I160*H160,2)</f>
        <v>0</v>
      </c>
      <c r="K160" s="220" t="s">
        <v>28</v>
      </c>
      <c r="L160" s="48"/>
      <c r="M160" s="225" t="s">
        <v>28</v>
      </c>
      <c r="N160" s="226" t="s">
        <v>45</v>
      </c>
      <c r="O160" s="88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R160" s="229" t="s">
        <v>606</v>
      </c>
      <c r="AT160" s="229" t="s">
        <v>226</v>
      </c>
      <c r="AU160" s="229" t="s">
        <v>224</v>
      </c>
      <c r="AY160" s="21" t="s">
        <v>223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21" t="s">
        <v>82</v>
      </c>
      <c r="BK160" s="230">
        <f>ROUND(I160*H160,2)</f>
        <v>0</v>
      </c>
      <c r="BL160" s="21" t="s">
        <v>606</v>
      </c>
      <c r="BM160" s="229" t="s">
        <v>730</v>
      </c>
    </row>
    <row r="161" s="2" customFormat="1" ht="16.5" customHeight="1">
      <c r="A161" s="42"/>
      <c r="B161" s="43"/>
      <c r="C161" s="218" t="s">
        <v>476</v>
      </c>
      <c r="D161" s="218" t="s">
        <v>226</v>
      </c>
      <c r="E161" s="219" t="s">
        <v>1309</v>
      </c>
      <c r="F161" s="220" t="s">
        <v>1274</v>
      </c>
      <c r="G161" s="221" t="s">
        <v>1256</v>
      </c>
      <c r="H161" s="222">
        <v>3</v>
      </c>
      <c r="I161" s="223"/>
      <c r="J161" s="224">
        <f>ROUND(I161*H161,2)</f>
        <v>0</v>
      </c>
      <c r="K161" s="220" t="s">
        <v>28</v>
      </c>
      <c r="L161" s="48"/>
      <c r="M161" s="225" t="s">
        <v>28</v>
      </c>
      <c r="N161" s="226" t="s">
        <v>45</v>
      </c>
      <c r="O161" s="88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R161" s="229" t="s">
        <v>606</v>
      </c>
      <c r="AT161" s="229" t="s">
        <v>226</v>
      </c>
      <c r="AU161" s="229" t="s">
        <v>224</v>
      </c>
      <c r="AY161" s="21" t="s">
        <v>223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21" t="s">
        <v>82</v>
      </c>
      <c r="BK161" s="230">
        <f>ROUND(I161*H161,2)</f>
        <v>0</v>
      </c>
      <c r="BL161" s="21" t="s">
        <v>606</v>
      </c>
      <c r="BM161" s="229" t="s">
        <v>742</v>
      </c>
    </row>
    <row r="162" s="2" customFormat="1" ht="16.5" customHeight="1">
      <c r="A162" s="42"/>
      <c r="B162" s="43"/>
      <c r="C162" s="218" t="s">
        <v>481</v>
      </c>
      <c r="D162" s="218" t="s">
        <v>226</v>
      </c>
      <c r="E162" s="219" t="s">
        <v>1326</v>
      </c>
      <c r="F162" s="220" t="s">
        <v>1327</v>
      </c>
      <c r="G162" s="221" t="s">
        <v>1256</v>
      </c>
      <c r="H162" s="222">
        <v>1</v>
      </c>
      <c r="I162" s="223"/>
      <c r="J162" s="224">
        <f>ROUND(I162*H162,2)</f>
        <v>0</v>
      </c>
      <c r="K162" s="220" t="s">
        <v>28</v>
      </c>
      <c r="L162" s="48"/>
      <c r="M162" s="225" t="s">
        <v>28</v>
      </c>
      <c r="N162" s="226" t="s">
        <v>45</v>
      </c>
      <c r="O162" s="88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R162" s="229" t="s">
        <v>606</v>
      </c>
      <c r="AT162" s="229" t="s">
        <v>226</v>
      </c>
      <c r="AU162" s="229" t="s">
        <v>224</v>
      </c>
      <c r="AY162" s="21" t="s">
        <v>223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21" t="s">
        <v>82</v>
      </c>
      <c r="BK162" s="230">
        <f>ROUND(I162*H162,2)</f>
        <v>0</v>
      </c>
      <c r="BL162" s="21" t="s">
        <v>606</v>
      </c>
      <c r="BM162" s="229" t="s">
        <v>755</v>
      </c>
    </row>
    <row r="163" s="2" customFormat="1" ht="16.5" customHeight="1">
      <c r="A163" s="42"/>
      <c r="B163" s="43"/>
      <c r="C163" s="218" t="s">
        <v>485</v>
      </c>
      <c r="D163" s="218" t="s">
        <v>226</v>
      </c>
      <c r="E163" s="219" t="s">
        <v>1312</v>
      </c>
      <c r="F163" s="220" t="s">
        <v>1313</v>
      </c>
      <c r="G163" s="221" t="s">
        <v>1256</v>
      </c>
      <c r="H163" s="222">
        <v>21</v>
      </c>
      <c r="I163" s="223"/>
      <c r="J163" s="224">
        <f>ROUND(I163*H163,2)</f>
        <v>0</v>
      </c>
      <c r="K163" s="220" t="s">
        <v>28</v>
      </c>
      <c r="L163" s="48"/>
      <c r="M163" s="225" t="s">
        <v>28</v>
      </c>
      <c r="N163" s="226" t="s">
        <v>45</v>
      </c>
      <c r="O163" s="88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R163" s="229" t="s">
        <v>606</v>
      </c>
      <c r="AT163" s="229" t="s">
        <v>226</v>
      </c>
      <c r="AU163" s="229" t="s">
        <v>224</v>
      </c>
      <c r="AY163" s="21" t="s">
        <v>223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21" t="s">
        <v>82</v>
      </c>
      <c r="BK163" s="230">
        <f>ROUND(I163*H163,2)</f>
        <v>0</v>
      </c>
      <c r="BL163" s="21" t="s">
        <v>606</v>
      </c>
      <c r="BM163" s="229" t="s">
        <v>766</v>
      </c>
    </row>
    <row r="164" s="2" customFormat="1" ht="16.5" customHeight="1">
      <c r="A164" s="42"/>
      <c r="B164" s="43"/>
      <c r="C164" s="218" t="s">
        <v>489</v>
      </c>
      <c r="D164" s="218" t="s">
        <v>226</v>
      </c>
      <c r="E164" s="219" t="s">
        <v>1328</v>
      </c>
      <c r="F164" s="220" t="s">
        <v>1329</v>
      </c>
      <c r="G164" s="221" t="s">
        <v>1256</v>
      </c>
      <c r="H164" s="222">
        <v>3</v>
      </c>
      <c r="I164" s="223"/>
      <c r="J164" s="224">
        <f>ROUND(I164*H164,2)</f>
        <v>0</v>
      </c>
      <c r="K164" s="220" t="s">
        <v>28</v>
      </c>
      <c r="L164" s="48"/>
      <c r="M164" s="225" t="s">
        <v>28</v>
      </c>
      <c r="N164" s="226" t="s">
        <v>45</v>
      </c>
      <c r="O164" s="88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R164" s="229" t="s">
        <v>606</v>
      </c>
      <c r="AT164" s="229" t="s">
        <v>226</v>
      </c>
      <c r="AU164" s="229" t="s">
        <v>224</v>
      </c>
      <c r="AY164" s="21" t="s">
        <v>223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21" t="s">
        <v>82</v>
      </c>
      <c r="BK164" s="230">
        <f>ROUND(I164*H164,2)</f>
        <v>0</v>
      </c>
      <c r="BL164" s="21" t="s">
        <v>606</v>
      </c>
      <c r="BM164" s="229" t="s">
        <v>778</v>
      </c>
    </row>
    <row r="165" s="2" customFormat="1" ht="16.5" customHeight="1">
      <c r="A165" s="42"/>
      <c r="B165" s="43"/>
      <c r="C165" s="218" t="s">
        <v>493</v>
      </c>
      <c r="D165" s="218" t="s">
        <v>226</v>
      </c>
      <c r="E165" s="219" t="s">
        <v>1330</v>
      </c>
      <c r="F165" s="220" t="s">
        <v>1331</v>
      </c>
      <c r="G165" s="221" t="s">
        <v>1256</v>
      </c>
      <c r="H165" s="222">
        <v>1</v>
      </c>
      <c r="I165" s="223"/>
      <c r="J165" s="224">
        <f>ROUND(I165*H165,2)</f>
        <v>0</v>
      </c>
      <c r="K165" s="220" t="s">
        <v>28</v>
      </c>
      <c r="L165" s="48"/>
      <c r="M165" s="225" t="s">
        <v>28</v>
      </c>
      <c r="N165" s="226" t="s">
        <v>45</v>
      </c>
      <c r="O165" s="88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R165" s="229" t="s">
        <v>606</v>
      </c>
      <c r="AT165" s="229" t="s">
        <v>226</v>
      </c>
      <c r="AU165" s="229" t="s">
        <v>224</v>
      </c>
      <c r="AY165" s="21" t="s">
        <v>223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21" t="s">
        <v>82</v>
      </c>
      <c r="BK165" s="230">
        <f>ROUND(I165*H165,2)</f>
        <v>0</v>
      </c>
      <c r="BL165" s="21" t="s">
        <v>606</v>
      </c>
      <c r="BM165" s="229" t="s">
        <v>790</v>
      </c>
    </row>
    <row r="166" s="2" customFormat="1" ht="16.5" customHeight="1">
      <c r="A166" s="42"/>
      <c r="B166" s="43"/>
      <c r="C166" s="218" t="s">
        <v>498</v>
      </c>
      <c r="D166" s="218" t="s">
        <v>226</v>
      </c>
      <c r="E166" s="219" t="s">
        <v>1314</v>
      </c>
      <c r="F166" s="220" t="s">
        <v>1315</v>
      </c>
      <c r="G166" s="221" t="s">
        <v>1256</v>
      </c>
      <c r="H166" s="222">
        <v>8</v>
      </c>
      <c r="I166" s="223"/>
      <c r="J166" s="224">
        <f>ROUND(I166*H166,2)</f>
        <v>0</v>
      </c>
      <c r="K166" s="220" t="s">
        <v>28</v>
      </c>
      <c r="L166" s="48"/>
      <c r="M166" s="225" t="s">
        <v>28</v>
      </c>
      <c r="N166" s="226" t="s">
        <v>45</v>
      </c>
      <c r="O166" s="88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R166" s="229" t="s">
        <v>606</v>
      </c>
      <c r="AT166" s="229" t="s">
        <v>226</v>
      </c>
      <c r="AU166" s="229" t="s">
        <v>224</v>
      </c>
      <c r="AY166" s="21" t="s">
        <v>223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21" t="s">
        <v>82</v>
      </c>
      <c r="BK166" s="230">
        <f>ROUND(I166*H166,2)</f>
        <v>0</v>
      </c>
      <c r="BL166" s="21" t="s">
        <v>606</v>
      </c>
      <c r="BM166" s="229" t="s">
        <v>800</v>
      </c>
    </row>
    <row r="167" s="2" customFormat="1" ht="16.5" customHeight="1">
      <c r="A167" s="42"/>
      <c r="B167" s="43"/>
      <c r="C167" s="218" t="s">
        <v>503</v>
      </c>
      <c r="D167" s="218" t="s">
        <v>226</v>
      </c>
      <c r="E167" s="219" t="s">
        <v>1332</v>
      </c>
      <c r="F167" s="220" t="s">
        <v>1333</v>
      </c>
      <c r="G167" s="221" t="s">
        <v>1256</v>
      </c>
      <c r="H167" s="222">
        <v>1</v>
      </c>
      <c r="I167" s="223"/>
      <c r="J167" s="224">
        <f>ROUND(I167*H167,2)</f>
        <v>0</v>
      </c>
      <c r="K167" s="220" t="s">
        <v>28</v>
      </c>
      <c r="L167" s="48"/>
      <c r="M167" s="225" t="s">
        <v>28</v>
      </c>
      <c r="N167" s="226" t="s">
        <v>45</v>
      </c>
      <c r="O167" s="88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R167" s="229" t="s">
        <v>606</v>
      </c>
      <c r="AT167" s="229" t="s">
        <v>226</v>
      </c>
      <c r="AU167" s="229" t="s">
        <v>224</v>
      </c>
      <c r="AY167" s="21" t="s">
        <v>223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21" t="s">
        <v>82</v>
      </c>
      <c r="BK167" s="230">
        <f>ROUND(I167*H167,2)</f>
        <v>0</v>
      </c>
      <c r="BL167" s="21" t="s">
        <v>606</v>
      </c>
      <c r="BM167" s="229" t="s">
        <v>460</v>
      </c>
    </row>
    <row r="168" s="2" customFormat="1" ht="16.5" customHeight="1">
      <c r="A168" s="42"/>
      <c r="B168" s="43"/>
      <c r="C168" s="218" t="s">
        <v>509</v>
      </c>
      <c r="D168" s="218" t="s">
        <v>226</v>
      </c>
      <c r="E168" s="219" t="s">
        <v>1287</v>
      </c>
      <c r="F168" s="220" t="s">
        <v>1288</v>
      </c>
      <c r="G168" s="221" t="s">
        <v>383</v>
      </c>
      <c r="H168" s="222">
        <v>82</v>
      </c>
      <c r="I168" s="223"/>
      <c r="J168" s="224">
        <f>ROUND(I168*H168,2)</f>
        <v>0</v>
      </c>
      <c r="K168" s="220" t="s">
        <v>28</v>
      </c>
      <c r="L168" s="48"/>
      <c r="M168" s="225" t="s">
        <v>28</v>
      </c>
      <c r="N168" s="226" t="s">
        <v>45</v>
      </c>
      <c r="O168" s="88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R168" s="229" t="s">
        <v>606</v>
      </c>
      <c r="AT168" s="229" t="s">
        <v>226</v>
      </c>
      <c r="AU168" s="229" t="s">
        <v>224</v>
      </c>
      <c r="AY168" s="21" t="s">
        <v>223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21" t="s">
        <v>82</v>
      </c>
      <c r="BK168" s="230">
        <f>ROUND(I168*H168,2)</f>
        <v>0</v>
      </c>
      <c r="BL168" s="21" t="s">
        <v>606</v>
      </c>
      <c r="BM168" s="229" t="s">
        <v>507</v>
      </c>
    </row>
    <row r="169" s="12" customFormat="1" ht="20.88" customHeight="1">
      <c r="A169" s="12"/>
      <c r="B169" s="202"/>
      <c r="C169" s="203"/>
      <c r="D169" s="204" t="s">
        <v>73</v>
      </c>
      <c r="E169" s="216" t="s">
        <v>1334</v>
      </c>
      <c r="F169" s="216" t="s">
        <v>1335</v>
      </c>
      <c r="G169" s="203"/>
      <c r="H169" s="203"/>
      <c r="I169" s="206"/>
      <c r="J169" s="217">
        <f>BK169</f>
        <v>0</v>
      </c>
      <c r="K169" s="203"/>
      <c r="L169" s="208"/>
      <c r="M169" s="209"/>
      <c r="N169" s="210"/>
      <c r="O169" s="210"/>
      <c r="P169" s="211">
        <f>SUM(P170:P178)</f>
        <v>0</v>
      </c>
      <c r="Q169" s="210"/>
      <c r="R169" s="211">
        <f>SUM(R170:R178)</f>
        <v>0</v>
      </c>
      <c r="S169" s="210"/>
      <c r="T169" s="212">
        <f>SUM(T170:T178)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3" t="s">
        <v>82</v>
      </c>
      <c r="AT169" s="214" t="s">
        <v>73</v>
      </c>
      <c r="AU169" s="214" t="s">
        <v>84</v>
      </c>
      <c r="AY169" s="213" t="s">
        <v>223</v>
      </c>
      <c r="BK169" s="215">
        <f>SUM(BK170:BK178)</f>
        <v>0</v>
      </c>
    </row>
    <row r="170" s="2" customFormat="1" ht="16.5" customHeight="1">
      <c r="A170" s="42"/>
      <c r="B170" s="43"/>
      <c r="C170" s="218" t="s">
        <v>516</v>
      </c>
      <c r="D170" s="218" t="s">
        <v>226</v>
      </c>
      <c r="E170" s="219" t="s">
        <v>1297</v>
      </c>
      <c r="F170" s="220" t="s">
        <v>1298</v>
      </c>
      <c r="G170" s="221" t="s">
        <v>1256</v>
      </c>
      <c r="H170" s="222">
        <v>1</v>
      </c>
      <c r="I170" s="223"/>
      <c r="J170" s="224">
        <f>ROUND(I170*H170,2)</f>
        <v>0</v>
      </c>
      <c r="K170" s="220" t="s">
        <v>28</v>
      </c>
      <c r="L170" s="48"/>
      <c r="M170" s="225" t="s">
        <v>28</v>
      </c>
      <c r="N170" s="226" t="s">
        <v>45</v>
      </c>
      <c r="O170" s="88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R170" s="229" t="s">
        <v>606</v>
      </c>
      <c r="AT170" s="229" t="s">
        <v>226</v>
      </c>
      <c r="AU170" s="229" t="s">
        <v>224</v>
      </c>
      <c r="AY170" s="21" t="s">
        <v>223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21" t="s">
        <v>82</v>
      </c>
      <c r="BK170" s="230">
        <f>ROUND(I170*H170,2)</f>
        <v>0</v>
      </c>
      <c r="BL170" s="21" t="s">
        <v>606</v>
      </c>
      <c r="BM170" s="229" t="s">
        <v>830</v>
      </c>
    </row>
    <row r="171" s="2" customFormat="1" ht="16.5" customHeight="1">
      <c r="A171" s="42"/>
      <c r="B171" s="43"/>
      <c r="C171" s="218" t="s">
        <v>522</v>
      </c>
      <c r="D171" s="218" t="s">
        <v>226</v>
      </c>
      <c r="E171" s="219" t="s">
        <v>1299</v>
      </c>
      <c r="F171" s="220" t="s">
        <v>1300</v>
      </c>
      <c r="G171" s="221" t="s">
        <v>1256</v>
      </c>
      <c r="H171" s="222">
        <v>3</v>
      </c>
      <c r="I171" s="223"/>
      <c r="J171" s="224">
        <f>ROUND(I171*H171,2)</f>
        <v>0</v>
      </c>
      <c r="K171" s="220" t="s">
        <v>28</v>
      </c>
      <c r="L171" s="48"/>
      <c r="M171" s="225" t="s">
        <v>28</v>
      </c>
      <c r="N171" s="226" t="s">
        <v>45</v>
      </c>
      <c r="O171" s="88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R171" s="229" t="s">
        <v>606</v>
      </c>
      <c r="AT171" s="229" t="s">
        <v>226</v>
      </c>
      <c r="AU171" s="229" t="s">
        <v>224</v>
      </c>
      <c r="AY171" s="21" t="s">
        <v>223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21" t="s">
        <v>82</v>
      </c>
      <c r="BK171" s="230">
        <f>ROUND(I171*H171,2)</f>
        <v>0</v>
      </c>
      <c r="BL171" s="21" t="s">
        <v>606</v>
      </c>
      <c r="BM171" s="229" t="s">
        <v>841</v>
      </c>
    </row>
    <row r="172" s="2" customFormat="1" ht="16.5" customHeight="1">
      <c r="A172" s="42"/>
      <c r="B172" s="43"/>
      <c r="C172" s="218" t="s">
        <v>529</v>
      </c>
      <c r="D172" s="218" t="s">
        <v>226</v>
      </c>
      <c r="E172" s="219" t="s">
        <v>1301</v>
      </c>
      <c r="F172" s="220" t="s">
        <v>1302</v>
      </c>
      <c r="G172" s="221" t="s">
        <v>1256</v>
      </c>
      <c r="H172" s="222">
        <v>1</v>
      </c>
      <c r="I172" s="223"/>
      <c r="J172" s="224">
        <f>ROUND(I172*H172,2)</f>
        <v>0</v>
      </c>
      <c r="K172" s="220" t="s">
        <v>28</v>
      </c>
      <c r="L172" s="48"/>
      <c r="M172" s="225" t="s">
        <v>28</v>
      </c>
      <c r="N172" s="226" t="s">
        <v>45</v>
      </c>
      <c r="O172" s="88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R172" s="229" t="s">
        <v>606</v>
      </c>
      <c r="AT172" s="229" t="s">
        <v>226</v>
      </c>
      <c r="AU172" s="229" t="s">
        <v>224</v>
      </c>
      <c r="AY172" s="21" t="s">
        <v>223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21" t="s">
        <v>82</v>
      </c>
      <c r="BK172" s="230">
        <f>ROUND(I172*H172,2)</f>
        <v>0</v>
      </c>
      <c r="BL172" s="21" t="s">
        <v>606</v>
      </c>
      <c r="BM172" s="229" t="s">
        <v>849</v>
      </c>
    </row>
    <row r="173" s="2" customFormat="1" ht="16.5" customHeight="1">
      <c r="A173" s="42"/>
      <c r="B173" s="43"/>
      <c r="C173" s="218" t="s">
        <v>536</v>
      </c>
      <c r="D173" s="218" t="s">
        <v>226</v>
      </c>
      <c r="E173" s="219" t="s">
        <v>1303</v>
      </c>
      <c r="F173" s="220" t="s">
        <v>1304</v>
      </c>
      <c r="G173" s="221" t="s">
        <v>383</v>
      </c>
      <c r="H173" s="222">
        <v>1</v>
      </c>
      <c r="I173" s="223"/>
      <c r="J173" s="224">
        <f>ROUND(I173*H173,2)</f>
        <v>0</v>
      </c>
      <c r="K173" s="220" t="s">
        <v>28</v>
      </c>
      <c r="L173" s="48"/>
      <c r="M173" s="225" t="s">
        <v>28</v>
      </c>
      <c r="N173" s="226" t="s">
        <v>45</v>
      </c>
      <c r="O173" s="88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R173" s="229" t="s">
        <v>606</v>
      </c>
      <c r="AT173" s="229" t="s">
        <v>226</v>
      </c>
      <c r="AU173" s="229" t="s">
        <v>224</v>
      </c>
      <c r="AY173" s="21" t="s">
        <v>223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21" t="s">
        <v>82</v>
      </c>
      <c r="BK173" s="230">
        <f>ROUND(I173*H173,2)</f>
        <v>0</v>
      </c>
      <c r="BL173" s="21" t="s">
        <v>606</v>
      </c>
      <c r="BM173" s="229" t="s">
        <v>858</v>
      </c>
    </row>
    <row r="174" s="2" customFormat="1" ht="16.5" customHeight="1">
      <c r="A174" s="42"/>
      <c r="B174" s="43"/>
      <c r="C174" s="218" t="s">
        <v>541</v>
      </c>
      <c r="D174" s="218" t="s">
        <v>226</v>
      </c>
      <c r="E174" s="219" t="s">
        <v>1305</v>
      </c>
      <c r="F174" s="220" t="s">
        <v>1306</v>
      </c>
      <c r="G174" s="221" t="s">
        <v>1256</v>
      </c>
      <c r="H174" s="222">
        <v>1</v>
      </c>
      <c r="I174" s="223"/>
      <c r="J174" s="224">
        <f>ROUND(I174*H174,2)</f>
        <v>0</v>
      </c>
      <c r="K174" s="220" t="s">
        <v>28</v>
      </c>
      <c r="L174" s="48"/>
      <c r="M174" s="225" t="s">
        <v>28</v>
      </c>
      <c r="N174" s="226" t="s">
        <v>45</v>
      </c>
      <c r="O174" s="88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R174" s="229" t="s">
        <v>606</v>
      </c>
      <c r="AT174" s="229" t="s">
        <v>226</v>
      </c>
      <c r="AU174" s="229" t="s">
        <v>224</v>
      </c>
      <c r="AY174" s="21" t="s">
        <v>223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21" t="s">
        <v>82</v>
      </c>
      <c r="BK174" s="230">
        <f>ROUND(I174*H174,2)</f>
        <v>0</v>
      </c>
      <c r="BL174" s="21" t="s">
        <v>606</v>
      </c>
      <c r="BM174" s="229" t="s">
        <v>867</v>
      </c>
    </row>
    <row r="175" s="2" customFormat="1" ht="16.5" customHeight="1">
      <c r="A175" s="42"/>
      <c r="B175" s="43"/>
      <c r="C175" s="218" t="s">
        <v>546</v>
      </c>
      <c r="D175" s="218" t="s">
        <v>226</v>
      </c>
      <c r="E175" s="219" t="s">
        <v>1336</v>
      </c>
      <c r="F175" s="220" t="s">
        <v>1272</v>
      </c>
      <c r="G175" s="221" t="s">
        <v>1256</v>
      </c>
      <c r="H175" s="222">
        <v>1</v>
      </c>
      <c r="I175" s="223"/>
      <c r="J175" s="224">
        <f>ROUND(I175*H175,2)</f>
        <v>0</v>
      </c>
      <c r="K175" s="220" t="s">
        <v>28</v>
      </c>
      <c r="L175" s="48"/>
      <c r="M175" s="225" t="s">
        <v>28</v>
      </c>
      <c r="N175" s="226" t="s">
        <v>45</v>
      </c>
      <c r="O175" s="88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R175" s="229" t="s">
        <v>606</v>
      </c>
      <c r="AT175" s="229" t="s">
        <v>226</v>
      </c>
      <c r="AU175" s="229" t="s">
        <v>224</v>
      </c>
      <c r="AY175" s="21" t="s">
        <v>223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21" t="s">
        <v>82</v>
      </c>
      <c r="BK175" s="230">
        <f>ROUND(I175*H175,2)</f>
        <v>0</v>
      </c>
      <c r="BL175" s="21" t="s">
        <v>606</v>
      </c>
      <c r="BM175" s="229" t="s">
        <v>877</v>
      </c>
    </row>
    <row r="176" s="2" customFormat="1" ht="16.5" customHeight="1">
      <c r="A176" s="42"/>
      <c r="B176" s="43"/>
      <c r="C176" s="218" t="s">
        <v>550</v>
      </c>
      <c r="D176" s="218" t="s">
        <v>226</v>
      </c>
      <c r="E176" s="219" t="s">
        <v>1309</v>
      </c>
      <c r="F176" s="220" t="s">
        <v>1274</v>
      </c>
      <c r="G176" s="221" t="s">
        <v>1256</v>
      </c>
      <c r="H176" s="222">
        <v>1</v>
      </c>
      <c r="I176" s="223"/>
      <c r="J176" s="224">
        <f>ROUND(I176*H176,2)</f>
        <v>0</v>
      </c>
      <c r="K176" s="220" t="s">
        <v>28</v>
      </c>
      <c r="L176" s="48"/>
      <c r="M176" s="225" t="s">
        <v>28</v>
      </c>
      <c r="N176" s="226" t="s">
        <v>45</v>
      </c>
      <c r="O176" s="88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R176" s="229" t="s">
        <v>606</v>
      </c>
      <c r="AT176" s="229" t="s">
        <v>226</v>
      </c>
      <c r="AU176" s="229" t="s">
        <v>224</v>
      </c>
      <c r="AY176" s="21" t="s">
        <v>223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21" t="s">
        <v>82</v>
      </c>
      <c r="BK176" s="230">
        <f>ROUND(I176*H176,2)</f>
        <v>0</v>
      </c>
      <c r="BL176" s="21" t="s">
        <v>606</v>
      </c>
      <c r="BM176" s="229" t="s">
        <v>885</v>
      </c>
    </row>
    <row r="177" s="2" customFormat="1" ht="16.5" customHeight="1">
      <c r="A177" s="42"/>
      <c r="B177" s="43"/>
      <c r="C177" s="218" t="s">
        <v>558</v>
      </c>
      <c r="D177" s="218" t="s">
        <v>226</v>
      </c>
      <c r="E177" s="219" t="s">
        <v>1312</v>
      </c>
      <c r="F177" s="220" t="s">
        <v>1313</v>
      </c>
      <c r="G177" s="221" t="s">
        <v>1256</v>
      </c>
      <c r="H177" s="222">
        <v>4</v>
      </c>
      <c r="I177" s="223"/>
      <c r="J177" s="224">
        <f>ROUND(I177*H177,2)</f>
        <v>0</v>
      </c>
      <c r="K177" s="220" t="s">
        <v>28</v>
      </c>
      <c r="L177" s="48"/>
      <c r="M177" s="225" t="s">
        <v>28</v>
      </c>
      <c r="N177" s="226" t="s">
        <v>45</v>
      </c>
      <c r="O177" s="88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R177" s="229" t="s">
        <v>606</v>
      </c>
      <c r="AT177" s="229" t="s">
        <v>226</v>
      </c>
      <c r="AU177" s="229" t="s">
        <v>224</v>
      </c>
      <c r="AY177" s="21" t="s">
        <v>223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21" t="s">
        <v>82</v>
      </c>
      <c r="BK177" s="230">
        <f>ROUND(I177*H177,2)</f>
        <v>0</v>
      </c>
      <c r="BL177" s="21" t="s">
        <v>606</v>
      </c>
      <c r="BM177" s="229" t="s">
        <v>894</v>
      </c>
    </row>
    <row r="178" s="2" customFormat="1" ht="16.5" customHeight="1">
      <c r="A178" s="42"/>
      <c r="B178" s="43"/>
      <c r="C178" s="218" t="s">
        <v>567</v>
      </c>
      <c r="D178" s="218" t="s">
        <v>226</v>
      </c>
      <c r="E178" s="219" t="s">
        <v>1287</v>
      </c>
      <c r="F178" s="220" t="s">
        <v>1288</v>
      </c>
      <c r="G178" s="221" t="s">
        <v>383</v>
      </c>
      <c r="H178" s="222">
        <v>11</v>
      </c>
      <c r="I178" s="223"/>
      <c r="J178" s="224">
        <f>ROUND(I178*H178,2)</f>
        <v>0</v>
      </c>
      <c r="K178" s="220" t="s">
        <v>28</v>
      </c>
      <c r="L178" s="48"/>
      <c r="M178" s="225" t="s">
        <v>28</v>
      </c>
      <c r="N178" s="226" t="s">
        <v>45</v>
      </c>
      <c r="O178" s="88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R178" s="229" t="s">
        <v>606</v>
      </c>
      <c r="AT178" s="229" t="s">
        <v>226</v>
      </c>
      <c r="AU178" s="229" t="s">
        <v>224</v>
      </c>
      <c r="AY178" s="21" t="s">
        <v>223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21" t="s">
        <v>82</v>
      </c>
      <c r="BK178" s="230">
        <f>ROUND(I178*H178,2)</f>
        <v>0</v>
      </c>
      <c r="BL178" s="21" t="s">
        <v>606</v>
      </c>
      <c r="BM178" s="229" t="s">
        <v>903</v>
      </c>
    </row>
    <row r="179" s="12" customFormat="1" ht="20.88" customHeight="1">
      <c r="A179" s="12"/>
      <c r="B179" s="202"/>
      <c r="C179" s="203"/>
      <c r="D179" s="204" t="s">
        <v>73</v>
      </c>
      <c r="E179" s="216" t="s">
        <v>1337</v>
      </c>
      <c r="F179" s="216" t="s">
        <v>1338</v>
      </c>
      <c r="G179" s="203"/>
      <c r="H179" s="203"/>
      <c r="I179" s="206"/>
      <c r="J179" s="217">
        <f>BK179</f>
        <v>0</v>
      </c>
      <c r="K179" s="203"/>
      <c r="L179" s="208"/>
      <c r="M179" s="209"/>
      <c r="N179" s="210"/>
      <c r="O179" s="210"/>
      <c r="P179" s="211">
        <f>SUM(P180:P195)</f>
        <v>0</v>
      </c>
      <c r="Q179" s="210"/>
      <c r="R179" s="211">
        <f>SUM(R180:R195)</f>
        <v>0</v>
      </c>
      <c r="S179" s="210"/>
      <c r="T179" s="212">
        <f>SUM(T180:T195)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3" t="s">
        <v>82</v>
      </c>
      <c r="AT179" s="214" t="s">
        <v>73</v>
      </c>
      <c r="AU179" s="214" t="s">
        <v>84</v>
      </c>
      <c r="AY179" s="213" t="s">
        <v>223</v>
      </c>
      <c r="BK179" s="215">
        <f>SUM(BK180:BK195)</f>
        <v>0</v>
      </c>
    </row>
    <row r="180" s="2" customFormat="1" ht="16.5" customHeight="1">
      <c r="A180" s="42"/>
      <c r="B180" s="43"/>
      <c r="C180" s="218" t="s">
        <v>572</v>
      </c>
      <c r="D180" s="218" t="s">
        <v>226</v>
      </c>
      <c r="E180" s="219" t="s">
        <v>1297</v>
      </c>
      <c r="F180" s="220" t="s">
        <v>1298</v>
      </c>
      <c r="G180" s="221" t="s">
        <v>1256</v>
      </c>
      <c r="H180" s="222">
        <v>1</v>
      </c>
      <c r="I180" s="223"/>
      <c r="J180" s="224">
        <f>ROUND(I180*H180,2)</f>
        <v>0</v>
      </c>
      <c r="K180" s="220" t="s">
        <v>28</v>
      </c>
      <c r="L180" s="48"/>
      <c r="M180" s="225" t="s">
        <v>28</v>
      </c>
      <c r="N180" s="226" t="s">
        <v>45</v>
      </c>
      <c r="O180" s="88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R180" s="229" t="s">
        <v>606</v>
      </c>
      <c r="AT180" s="229" t="s">
        <v>226</v>
      </c>
      <c r="AU180" s="229" t="s">
        <v>224</v>
      </c>
      <c r="AY180" s="21" t="s">
        <v>223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21" t="s">
        <v>82</v>
      </c>
      <c r="BK180" s="230">
        <f>ROUND(I180*H180,2)</f>
        <v>0</v>
      </c>
      <c r="BL180" s="21" t="s">
        <v>606</v>
      </c>
      <c r="BM180" s="229" t="s">
        <v>912</v>
      </c>
    </row>
    <row r="181" s="2" customFormat="1" ht="16.5" customHeight="1">
      <c r="A181" s="42"/>
      <c r="B181" s="43"/>
      <c r="C181" s="218" t="s">
        <v>577</v>
      </c>
      <c r="D181" s="218" t="s">
        <v>226</v>
      </c>
      <c r="E181" s="219" t="s">
        <v>1299</v>
      </c>
      <c r="F181" s="220" t="s">
        <v>1300</v>
      </c>
      <c r="G181" s="221" t="s">
        <v>1256</v>
      </c>
      <c r="H181" s="222">
        <v>3</v>
      </c>
      <c r="I181" s="223"/>
      <c r="J181" s="224">
        <f>ROUND(I181*H181,2)</f>
        <v>0</v>
      </c>
      <c r="K181" s="220" t="s">
        <v>28</v>
      </c>
      <c r="L181" s="48"/>
      <c r="M181" s="225" t="s">
        <v>28</v>
      </c>
      <c r="N181" s="226" t="s">
        <v>45</v>
      </c>
      <c r="O181" s="88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R181" s="229" t="s">
        <v>606</v>
      </c>
      <c r="AT181" s="229" t="s">
        <v>226</v>
      </c>
      <c r="AU181" s="229" t="s">
        <v>224</v>
      </c>
      <c r="AY181" s="21" t="s">
        <v>223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21" t="s">
        <v>82</v>
      </c>
      <c r="BK181" s="230">
        <f>ROUND(I181*H181,2)</f>
        <v>0</v>
      </c>
      <c r="BL181" s="21" t="s">
        <v>606</v>
      </c>
      <c r="BM181" s="229" t="s">
        <v>921</v>
      </c>
    </row>
    <row r="182" s="2" customFormat="1" ht="16.5" customHeight="1">
      <c r="A182" s="42"/>
      <c r="B182" s="43"/>
      <c r="C182" s="218" t="s">
        <v>584</v>
      </c>
      <c r="D182" s="218" t="s">
        <v>226</v>
      </c>
      <c r="E182" s="219" t="s">
        <v>1339</v>
      </c>
      <c r="F182" s="220" t="s">
        <v>1340</v>
      </c>
      <c r="G182" s="221" t="s">
        <v>1256</v>
      </c>
      <c r="H182" s="222">
        <v>1</v>
      </c>
      <c r="I182" s="223"/>
      <c r="J182" s="224">
        <f>ROUND(I182*H182,2)</f>
        <v>0</v>
      </c>
      <c r="K182" s="220" t="s">
        <v>28</v>
      </c>
      <c r="L182" s="48"/>
      <c r="M182" s="225" t="s">
        <v>28</v>
      </c>
      <c r="N182" s="226" t="s">
        <v>45</v>
      </c>
      <c r="O182" s="88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R182" s="229" t="s">
        <v>606</v>
      </c>
      <c r="AT182" s="229" t="s">
        <v>226</v>
      </c>
      <c r="AU182" s="229" t="s">
        <v>224</v>
      </c>
      <c r="AY182" s="21" t="s">
        <v>223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21" t="s">
        <v>82</v>
      </c>
      <c r="BK182" s="230">
        <f>ROUND(I182*H182,2)</f>
        <v>0</v>
      </c>
      <c r="BL182" s="21" t="s">
        <v>606</v>
      </c>
      <c r="BM182" s="229" t="s">
        <v>931</v>
      </c>
    </row>
    <row r="183" s="2" customFormat="1" ht="16.5" customHeight="1">
      <c r="A183" s="42"/>
      <c r="B183" s="43"/>
      <c r="C183" s="218" t="s">
        <v>589</v>
      </c>
      <c r="D183" s="218" t="s">
        <v>226</v>
      </c>
      <c r="E183" s="219" t="s">
        <v>1303</v>
      </c>
      <c r="F183" s="220" t="s">
        <v>1304</v>
      </c>
      <c r="G183" s="221" t="s">
        <v>383</v>
      </c>
      <c r="H183" s="222">
        <v>1</v>
      </c>
      <c r="I183" s="223"/>
      <c r="J183" s="224">
        <f>ROUND(I183*H183,2)</f>
        <v>0</v>
      </c>
      <c r="K183" s="220" t="s">
        <v>28</v>
      </c>
      <c r="L183" s="48"/>
      <c r="M183" s="225" t="s">
        <v>28</v>
      </c>
      <c r="N183" s="226" t="s">
        <v>45</v>
      </c>
      <c r="O183" s="88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R183" s="229" t="s">
        <v>606</v>
      </c>
      <c r="AT183" s="229" t="s">
        <v>226</v>
      </c>
      <c r="AU183" s="229" t="s">
        <v>224</v>
      </c>
      <c r="AY183" s="21" t="s">
        <v>223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21" t="s">
        <v>82</v>
      </c>
      <c r="BK183" s="230">
        <f>ROUND(I183*H183,2)</f>
        <v>0</v>
      </c>
      <c r="BL183" s="21" t="s">
        <v>606</v>
      </c>
      <c r="BM183" s="229" t="s">
        <v>939</v>
      </c>
    </row>
    <row r="184" s="2" customFormat="1" ht="16.5" customHeight="1">
      <c r="A184" s="42"/>
      <c r="B184" s="43"/>
      <c r="C184" s="218" t="s">
        <v>595</v>
      </c>
      <c r="D184" s="218" t="s">
        <v>226</v>
      </c>
      <c r="E184" s="219" t="s">
        <v>1320</v>
      </c>
      <c r="F184" s="220" t="s">
        <v>1270</v>
      </c>
      <c r="G184" s="221" t="s">
        <v>1256</v>
      </c>
      <c r="H184" s="222">
        <v>2</v>
      </c>
      <c r="I184" s="223"/>
      <c r="J184" s="224">
        <f>ROUND(I184*H184,2)</f>
        <v>0</v>
      </c>
      <c r="K184" s="220" t="s">
        <v>28</v>
      </c>
      <c r="L184" s="48"/>
      <c r="M184" s="225" t="s">
        <v>28</v>
      </c>
      <c r="N184" s="226" t="s">
        <v>45</v>
      </c>
      <c r="O184" s="88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R184" s="229" t="s">
        <v>606</v>
      </c>
      <c r="AT184" s="229" t="s">
        <v>226</v>
      </c>
      <c r="AU184" s="229" t="s">
        <v>224</v>
      </c>
      <c r="AY184" s="21" t="s">
        <v>223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21" t="s">
        <v>82</v>
      </c>
      <c r="BK184" s="230">
        <f>ROUND(I184*H184,2)</f>
        <v>0</v>
      </c>
      <c r="BL184" s="21" t="s">
        <v>606</v>
      </c>
      <c r="BM184" s="229" t="s">
        <v>947</v>
      </c>
    </row>
    <row r="185" s="2" customFormat="1" ht="16.5" customHeight="1">
      <c r="A185" s="42"/>
      <c r="B185" s="43"/>
      <c r="C185" s="218" t="s">
        <v>600</v>
      </c>
      <c r="D185" s="218" t="s">
        <v>226</v>
      </c>
      <c r="E185" s="219" t="s">
        <v>1341</v>
      </c>
      <c r="F185" s="220" t="s">
        <v>1342</v>
      </c>
      <c r="G185" s="221" t="s">
        <v>1256</v>
      </c>
      <c r="H185" s="222">
        <v>1</v>
      </c>
      <c r="I185" s="223"/>
      <c r="J185" s="224">
        <f>ROUND(I185*H185,2)</f>
        <v>0</v>
      </c>
      <c r="K185" s="220" t="s">
        <v>28</v>
      </c>
      <c r="L185" s="48"/>
      <c r="M185" s="225" t="s">
        <v>28</v>
      </c>
      <c r="N185" s="226" t="s">
        <v>45</v>
      </c>
      <c r="O185" s="88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R185" s="229" t="s">
        <v>606</v>
      </c>
      <c r="AT185" s="229" t="s">
        <v>226</v>
      </c>
      <c r="AU185" s="229" t="s">
        <v>224</v>
      </c>
      <c r="AY185" s="21" t="s">
        <v>223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21" t="s">
        <v>82</v>
      </c>
      <c r="BK185" s="230">
        <f>ROUND(I185*H185,2)</f>
        <v>0</v>
      </c>
      <c r="BL185" s="21" t="s">
        <v>606</v>
      </c>
      <c r="BM185" s="229" t="s">
        <v>955</v>
      </c>
    </row>
    <row r="186" s="2" customFormat="1" ht="16.5" customHeight="1">
      <c r="A186" s="42"/>
      <c r="B186" s="43"/>
      <c r="C186" s="218" t="s">
        <v>606</v>
      </c>
      <c r="D186" s="218" t="s">
        <v>226</v>
      </c>
      <c r="E186" s="219" t="s">
        <v>1343</v>
      </c>
      <c r="F186" s="220" t="s">
        <v>1344</v>
      </c>
      <c r="G186" s="221" t="s">
        <v>1256</v>
      </c>
      <c r="H186" s="222">
        <v>2</v>
      </c>
      <c r="I186" s="223"/>
      <c r="J186" s="224">
        <f>ROUND(I186*H186,2)</f>
        <v>0</v>
      </c>
      <c r="K186" s="220" t="s">
        <v>28</v>
      </c>
      <c r="L186" s="48"/>
      <c r="M186" s="225" t="s">
        <v>28</v>
      </c>
      <c r="N186" s="226" t="s">
        <v>45</v>
      </c>
      <c r="O186" s="88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R186" s="229" t="s">
        <v>606</v>
      </c>
      <c r="AT186" s="229" t="s">
        <v>226</v>
      </c>
      <c r="AU186" s="229" t="s">
        <v>224</v>
      </c>
      <c r="AY186" s="21" t="s">
        <v>223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21" t="s">
        <v>82</v>
      </c>
      <c r="BK186" s="230">
        <f>ROUND(I186*H186,2)</f>
        <v>0</v>
      </c>
      <c r="BL186" s="21" t="s">
        <v>606</v>
      </c>
      <c r="BM186" s="229" t="s">
        <v>966</v>
      </c>
    </row>
    <row r="187" s="2" customFormat="1" ht="16.5" customHeight="1">
      <c r="A187" s="42"/>
      <c r="B187" s="43"/>
      <c r="C187" s="218" t="s">
        <v>619</v>
      </c>
      <c r="D187" s="218" t="s">
        <v>226</v>
      </c>
      <c r="E187" s="219" t="s">
        <v>1305</v>
      </c>
      <c r="F187" s="220" t="s">
        <v>1306</v>
      </c>
      <c r="G187" s="221" t="s">
        <v>1256</v>
      </c>
      <c r="H187" s="222">
        <v>6</v>
      </c>
      <c r="I187" s="223"/>
      <c r="J187" s="224">
        <f>ROUND(I187*H187,2)</f>
        <v>0</v>
      </c>
      <c r="K187" s="220" t="s">
        <v>28</v>
      </c>
      <c r="L187" s="48"/>
      <c r="M187" s="225" t="s">
        <v>28</v>
      </c>
      <c r="N187" s="226" t="s">
        <v>45</v>
      </c>
      <c r="O187" s="88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R187" s="229" t="s">
        <v>606</v>
      </c>
      <c r="AT187" s="229" t="s">
        <v>226</v>
      </c>
      <c r="AU187" s="229" t="s">
        <v>224</v>
      </c>
      <c r="AY187" s="21" t="s">
        <v>223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21" t="s">
        <v>82</v>
      </c>
      <c r="BK187" s="230">
        <f>ROUND(I187*H187,2)</f>
        <v>0</v>
      </c>
      <c r="BL187" s="21" t="s">
        <v>606</v>
      </c>
      <c r="BM187" s="229" t="s">
        <v>976</v>
      </c>
    </row>
    <row r="188" s="2" customFormat="1" ht="16.5" customHeight="1">
      <c r="A188" s="42"/>
      <c r="B188" s="43"/>
      <c r="C188" s="218" t="s">
        <v>650</v>
      </c>
      <c r="D188" s="218" t="s">
        <v>226</v>
      </c>
      <c r="E188" s="219" t="s">
        <v>1345</v>
      </c>
      <c r="F188" s="220" t="s">
        <v>1324</v>
      </c>
      <c r="G188" s="221" t="s">
        <v>1256</v>
      </c>
      <c r="H188" s="222">
        <v>1</v>
      </c>
      <c r="I188" s="223"/>
      <c r="J188" s="224">
        <f>ROUND(I188*H188,2)</f>
        <v>0</v>
      </c>
      <c r="K188" s="220" t="s">
        <v>28</v>
      </c>
      <c r="L188" s="48"/>
      <c r="M188" s="225" t="s">
        <v>28</v>
      </c>
      <c r="N188" s="226" t="s">
        <v>45</v>
      </c>
      <c r="O188" s="88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R188" s="229" t="s">
        <v>606</v>
      </c>
      <c r="AT188" s="229" t="s">
        <v>226</v>
      </c>
      <c r="AU188" s="229" t="s">
        <v>224</v>
      </c>
      <c r="AY188" s="21" t="s">
        <v>223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21" t="s">
        <v>82</v>
      </c>
      <c r="BK188" s="230">
        <f>ROUND(I188*H188,2)</f>
        <v>0</v>
      </c>
      <c r="BL188" s="21" t="s">
        <v>606</v>
      </c>
      <c r="BM188" s="229" t="s">
        <v>986</v>
      </c>
    </row>
    <row r="189" s="2" customFormat="1" ht="16.5" customHeight="1">
      <c r="A189" s="42"/>
      <c r="B189" s="43"/>
      <c r="C189" s="218" t="s">
        <v>657</v>
      </c>
      <c r="D189" s="218" t="s">
        <v>226</v>
      </c>
      <c r="E189" s="219" t="s">
        <v>1310</v>
      </c>
      <c r="F189" s="220" t="s">
        <v>1311</v>
      </c>
      <c r="G189" s="221" t="s">
        <v>1256</v>
      </c>
      <c r="H189" s="222">
        <v>2</v>
      </c>
      <c r="I189" s="223"/>
      <c r="J189" s="224">
        <f>ROUND(I189*H189,2)</f>
        <v>0</v>
      </c>
      <c r="K189" s="220" t="s">
        <v>28</v>
      </c>
      <c r="L189" s="48"/>
      <c r="M189" s="225" t="s">
        <v>28</v>
      </c>
      <c r="N189" s="226" t="s">
        <v>45</v>
      </c>
      <c r="O189" s="88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R189" s="229" t="s">
        <v>606</v>
      </c>
      <c r="AT189" s="229" t="s">
        <v>226</v>
      </c>
      <c r="AU189" s="229" t="s">
        <v>224</v>
      </c>
      <c r="AY189" s="21" t="s">
        <v>223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21" t="s">
        <v>82</v>
      </c>
      <c r="BK189" s="230">
        <f>ROUND(I189*H189,2)</f>
        <v>0</v>
      </c>
      <c r="BL189" s="21" t="s">
        <v>606</v>
      </c>
      <c r="BM189" s="229" t="s">
        <v>1001</v>
      </c>
    </row>
    <row r="190" s="2" customFormat="1" ht="16.5" customHeight="1">
      <c r="A190" s="42"/>
      <c r="B190" s="43"/>
      <c r="C190" s="218" t="s">
        <v>662</v>
      </c>
      <c r="D190" s="218" t="s">
        <v>226</v>
      </c>
      <c r="E190" s="219" t="s">
        <v>1312</v>
      </c>
      <c r="F190" s="220" t="s">
        <v>1313</v>
      </c>
      <c r="G190" s="221" t="s">
        <v>1256</v>
      </c>
      <c r="H190" s="222">
        <v>4</v>
      </c>
      <c r="I190" s="223"/>
      <c r="J190" s="224">
        <f>ROUND(I190*H190,2)</f>
        <v>0</v>
      </c>
      <c r="K190" s="220" t="s">
        <v>28</v>
      </c>
      <c r="L190" s="48"/>
      <c r="M190" s="225" t="s">
        <v>28</v>
      </c>
      <c r="N190" s="226" t="s">
        <v>45</v>
      </c>
      <c r="O190" s="88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R190" s="229" t="s">
        <v>606</v>
      </c>
      <c r="AT190" s="229" t="s">
        <v>226</v>
      </c>
      <c r="AU190" s="229" t="s">
        <v>224</v>
      </c>
      <c r="AY190" s="21" t="s">
        <v>223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21" t="s">
        <v>82</v>
      </c>
      <c r="BK190" s="230">
        <f>ROUND(I190*H190,2)</f>
        <v>0</v>
      </c>
      <c r="BL190" s="21" t="s">
        <v>606</v>
      </c>
      <c r="BM190" s="229" t="s">
        <v>1011</v>
      </c>
    </row>
    <row r="191" s="2" customFormat="1" ht="16.5" customHeight="1">
      <c r="A191" s="42"/>
      <c r="B191" s="43"/>
      <c r="C191" s="218" t="s">
        <v>667</v>
      </c>
      <c r="D191" s="218" t="s">
        <v>226</v>
      </c>
      <c r="E191" s="219" t="s">
        <v>1346</v>
      </c>
      <c r="F191" s="220" t="s">
        <v>1347</v>
      </c>
      <c r="G191" s="221" t="s">
        <v>1256</v>
      </c>
      <c r="H191" s="222">
        <v>2</v>
      </c>
      <c r="I191" s="223"/>
      <c r="J191" s="224">
        <f>ROUND(I191*H191,2)</f>
        <v>0</v>
      </c>
      <c r="K191" s="220" t="s">
        <v>28</v>
      </c>
      <c r="L191" s="48"/>
      <c r="M191" s="225" t="s">
        <v>28</v>
      </c>
      <c r="N191" s="226" t="s">
        <v>45</v>
      </c>
      <c r="O191" s="88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R191" s="229" t="s">
        <v>606</v>
      </c>
      <c r="AT191" s="229" t="s">
        <v>226</v>
      </c>
      <c r="AU191" s="229" t="s">
        <v>224</v>
      </c>
      <c r="AY191" s="21" t="s">
        <v>223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21" t="s">
        <v>82</v>
      </c>
      <c r="BK191" s="230">
        <f>ROUND(I191*H191,2)</f>
        <v>0</v>
      </c>
      <c r="BL191" s="21" t="s">
        <v>606</v>
      </c>
      <c r="BM191" s="229" t="s">
        <v>1023</v>
      </c>
    </row>
    <row r="192" s="2" customFormat="1" ht="16.5" customHeight="1">
      <c r="A192" s="42"/>
      <c r="B192" s="43"/>
      <c r="C192" s="218" t="s">
        <v>673</v>
      </c>
      <c r="D192" s="218" t="s">
        <v>226</v>
      </c>
      <c r="E192" s="219" t="s">
        <v>1332</v>
      </c>
      <c r="F192" s="220" t="s">
        <v>1333</v>
      </c>
      <c r="G192" s="221" t="s">
        <v>1256</v>
      </c>
      <c r="H192" s="222">
        <v>2</v>
      </c>
      <c r="I192" s="223"/>
      <c r="J192" s="224">
        <f>ROUND(I192*H192,2)</f>
        <v>0</v>
      </c>
      <c r="K192" s="220" t="s">
        <v>28</v>
      </c>
      <c r="L192" s="48"/>
      <c r="M192" s="225" t="s">
        <v>28</v>
      </c>
      <c r="N192" s="226" t="s">
        <v>45</v>
      </c>
      <c r="O192" s="88"/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R192" s="229" t="s">
        <v>606</v>
      </c>
      <c r="AT192" s="229" t="s">
        <v>226</v>
      </c>
      <c r="AU192" s="229" t="s">
        <v>224</v>
      </c>
      <c r="AY192" s="21" t="s">
        <v>223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21" t="s">
        <v>82</v>
      </c>
      <c r="BK192" s="230">
        <f>ROUND(I192*H192,2)</f>
        <v>0</v>
      </c>
      <c r="BL192" s="21" t="s">
        <v>606</v>
      </c>
      <c r="BM192" s="229" t="s">
        <v>1032</v>
      </c>
    </row>
    <row r="193" s="2" customFormat="1" ht="21.75" customHeight="1">
      <c r="A193" s="42"/>
      <c r="B193" s="43"/>
      <c r="C193" s="218" t="s">
        <v>680</v>
      </c>
      <c r="D193" s="218" t="s">
        <v>226</v>
      </c>
      <c r="E193" s="219" t="s">
        <v>1348</v>
      </c>
      <c r="F193" s="220" t="s">
        <v>1349</v>
      </c>
      <c r="G193" s="221" t="s">
        <v>383</v>
      </c>
      <c r="H193" s="222">
        <v>2</v>
      </c>
      <c r="I193" s="223"/>
      <c r="J193" s="224">
        <f>ROUND(I193*H193,2)</f>
        <v>0</v>
      </c>
      <c r="K193" s="220" t="s">
        <v>28</v>
      </c>
      <c r="L193" s="48"/>
      <c r="M193" s="225" t="s">
        <v>28</v>
      </c>
      <c r="N193" s="226" t="s">
        <v>45</v>
      </c>
      <c r="O193" s="88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R193" s="229" t="s">
        <v>606</v>
      </c>
      <c r="AT193" s="229" t="s">
        <v>226</v>
      </c>
      <c r="AU193" s="229" t="s">
        <v>224</v>
      </c>
      <c r="AY193" s="21" t="s">
        <v>223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21" t="s">
        <v>82</v>
      </c>
      <c r="BK193" s="230">
        <f>ROUND(I193*H193,2)</f>
        <v>0</v>
      </c>
      <c r="BL193" s="21" t="s">
        <v>606</v>
      </c>
      <c r="BM193" s="229" t="s">
        <v>1040</v>
      </c>
    </row>
    <row r="194" s="2" customFormat="1" ht="16.5" customHeight="1">
      <c r="A194" s="42"/>
      <c r="B194" s="43"/>
      <c r="C194" s="218" t="s">
        <v>689</v>
      </c>
      <c r="D194" s="218" t="s">
        <v>226</v>
      </c>
      <c r="E194" s="219" t="s">
        <v>1350</v>
      </c>
      <c r="F194" s="220" t="s">
        <v>1351</v>
      </c>
      <c r="G194" s="221" t="s">
        <v>1256</v>
      </c>
      <c r="H194" s="222">
        <v>1</v>
      </c>
      <c r="I194" s="223"/>
      <c r="J194" s="224">
        <f>ROUND(I194*H194,2)</f>
        <v>0</v>
      </c>
      <c r="K194" s="220" t="s">
        <v>28</v>
      </c>
      <c r="L194" s="48"/>
      <c r="M194" s="225" t="s">
        <v>28</v>
      </c>
      <c r="N194" s="226" t="s">
        <v>45</v>
      </c>
      <c r="O194" s="88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R194" s="229" t="s">
        <v>606</v>
      </c>
      <c r="AT194" s="229" t="s">
        <v>226</v>
      </c>
      <c r="AU194" s="229" t="s">
        <v>224</v>
      </c>
      <c r="AY194" s="21" t="s">
        <v>223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21" t="s">
        <v>82</v>
      </c>
      <c r="BK194" s="230">
        <f>ROUND(I194*H194,2)</f>
        <v>0</v>
      </c>
      <c r="BL194" s="21" t="s">
        <v>606</v>
      </c>
      <c r="BM194" s="229" t="s">
        <v>1051</v>
      </c>
    </row>
    <row r="195" s="2" customFormat="1" ht="16.5" customHeight="1">
      <c r="A195" s="42"/>
      <c r="B195" s="43"/>
      <c r="C195" s="218" t="s">
        <v>695</v>
      </c>
      <c r="D195" s="218" t="s">
        <v>226</v>
      </c>
      <c r="E195" s="219" t="s">
        <v>1287</v>
      </c>
      <c r="F195" s="220" t="s">
        <v>1288</v>
      </c>
      <c r="G195" s="221" t="s">
        <v>383</v>
      </c>
      <c r="H195" s="222">
        <v>21</v>
      </c>
      <c r="I195" s="223"/>
      <c r="J195" s="224">
        <f>ROUND(I195*H195,2)</f>
        <v>0</v>
      </c>
      <c r="K195" s="220" t="s">
        <v>28</v>
      </c>
      <c r="L195" s="48"/>
      <c r="M195" s="225" t="s">
        <v>28</v>
      </c>
      <c r="N195" s="226" t="s">
        <v>45</v>
      </c>
      <c r="O195" s="88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R195" s="229" t="s">
        <v>606</v>
      </c>
      <c r="AT195" s="229" t="s">
        <v>226</v>
      </c>
      <c r="AU195" s="229" t="s">
        <v>224</v>
      </c>
      <c r="AY195" s="21" t="s">
        <v>223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21" t="s">
        <v>82</v>
      </c>
      <c r="BK195" s="230">
        <f>ROUND(I195*H195,2)</f>
        <v>0</v>
      </c>
      <c r="BL195" s="21" t="s">
        <v>606</v>
      </c>
      <c r="BM195" s="229" t="s">
        <v>1063</v>
      </c>
    </row>
    <row r="196" s="12" customFormat="1" ht="20.88" customHeight="1">
      <c r="A196" s="12"/>
      <c r="B196" s="202"/>
      <c r="C196" s="203"/>
      <c r="D196" s="204" t="s">
        <v>73</v>
      </c>
      <c r="E196" s="216" t="s">
        <v>1352</v>
      </c>
      <c r="F196" s="216" t="s">
        <v>1353</v>
      </c>
      <c r="G196" s="203"/>
      <c r="H196" s="203"/>
      <c r="I196" s="206"/>
      <c r="J196" s="217">
        <f>BK196</f>
        <v>0</v>
      </c>
      <c r="K196" s="203"/>
      <c r="L196" s="208"/>
      <c r="M196" s="209"/>
      <c r="N196" s="210"/>
      <c r="O196" s="210"/>
      <c r="P196" s="211">
        <f>SUM(P197:P210)</f>
        <v>0</v>
      </c>
      <c r="Q196" s="210"/>
      <c r="R196" s="211">
        <f>SUM(R197:R210)</f>
        <v>0</v>
      </c>
      <c r="S196" s="210"/>
      <c r="T196" s="212">
        <f>SUM(T197:T210)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3" t="s">
        <v>82</v>
      </c>
      <c r="AT196" s="214" t="s">
        <v>73</v>
      </c>
      <c r="AU196" s="214" t="s">
        <v>84</v>
      </c>
      <c r="AY196" s="213" t="s">
        <v>223</v>
      </c>
      <c r="BK196" s="215">
        <f>SUM(BK197:BK210)</f>
        <v>0</v>
      </c>
    </row>
    <row r="197" s="2" customFormat="1" ht="16.5" customHeight="1">
      <c r="A197" s="42"/>
      <c r="B197" s="43"/>
      <c r="C197" s="218" t="s">
        <v>699</v>
      </c>
      <c r="D197" s="218" t="s">
        <v>226</v>
      </c>
      <c r="E197" s="219" t="s">
        <v>1297</v>
      </c>
      <c r="F197" s="220" t="s">
        <v>1298</v>
      </c>
      <c r="G197" s="221" t="s">
        <v>1256</v>
      </c>
      <c r="H197" s="222">
        <v>1</v>
      </c>
      <c r="I197" s="223"/>
      <c r="J197" s="224">
        <f>ROUND(I197*H197,2)</f>
        <v>0</v>
      </c>
      <c r="K197" s="220" t="s">
        <v>28</v>
      </c>
      <c r="L197" s="48"/>
      <c r="M197" s="225" t="s">
        <v>28</v>
      </c>
      <c r="N197" s="226" t="s">
        <v>45</v>
      </c>
      <c r="O197" s="88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R197" s="229" t="s">
        <v>606</v>
      </c>
      <c r="AT197" s="229" t="s">
        <v>226</v>
      </c>
      <c r="AU197" s="229" t="s">
        <v>224</v>
      </c>
      <c r="AY197" s="21" t="s">
        <v>223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21" t="s">
        <v>82</v>
      </c>
      <c r="BK197" s="230">
        <f>ROUND(I197*H197,2)</f>
        <v>0</v>
      </c>
      <c r="BL197" s="21" t="s">
        <v>606</v>
      </c>
      <c r="BM197" s="229" t="s">
        <v>1074</v>
      </c>
    </row>
    <row r="198" s="2" customFormat="1" ht="16.5" customHeight="1">
      <c r="A198" s="42"/>
      <c r="B198" s="43"/>
      <c r="C198" s="218" t="s">
        <v>704</v>
      </c>
      <c r="D198" s="218" t="s">
        <v>226</v>
      </c>
      <c r="E198" s="219" t="s">
        <v>1299</v>
      </c>
      <c r="F198" s="220" t="s">
        <v>1300</v>
      </c>
      <c r="G198" s="221" t="s">
        <v>1256</v>
      </c>
      <c r="H198" s="222">
        <v>3</v>
      </c>
      <c r="I198" s="223"/>
      <c r="J198" s="224">
        <f>ROUND(I198*H198,2)</f>
        <v>0</v>
      </c>
      <c r="K198" s="220" t="s">
        <v>28</v>
      </c>
      <c r="L198" s="48"/>
      <c r="M198" s="225" t="s">
        <v>28</v>
      </c>
      <c r="N198" s="226" t="s">
        <v>45</v>
      </c>
      <c r="O198" s="88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R198" s="229" t="s">
        <v>606</v>
      </c>
      <c r="AT198" s="229" t="s">
        <v>226</v>
      </c>
      <c r="AU198" s="229" t="s">
        <v>224</v>
      </c>
      <c r="AY198" s="21" t="s">
        <v>223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21" t="s">
        <v>82</v>
      </c>
      <c r="BK198" s="230">
        <f>ROUND(I198*H198,2)</f>
        <v>0</v>
      </c>
      <c r="BL198" s="21" t="s">
        <v>606</v>
      </c>
      <c r="BM198" s="229" t="s">
        <v>1085</v>
      </c>
    </row>
    <row r="199" s="2" customFormat="1" ht="16.5" customHeight="1">
      <c r="A199" s="42"/>
      <c r="B199" s="43"/>
      <c r="C199" s="218" t="s">
        <v>710</v>
      </c>
      <c r="D199" s="218" t="s">
        <v>226</v>
      </c>
      <c r="E199" s="219" t="s">
        <v>1354</v>
      </c>
      <c r="F199" s="220" t="s">
        <v>1355</v>
      </c>
      <c r="G199" s="221" t="s">
        <v>1256</v>
      </c>
      <c r="H199" s="222">
        <v>1</v>
      </c>
      <c r="I199" s="223"/>
      <c r="J199" s="224">
        <f>ROUND(I199*H199,2)</f>
        <v>0</v>
      </c>
      <c r="K199" s="220" t="s">
        <v>28</v>
      </c>
      <c r="L199" s="48"/>
      <c r="M199" s="225" t="s">
        <v>28</v>
      </c>
      <c r="N199" s="226" t="s">
        <v>45</v>
      </c>
      <c r="O199" s="88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R199" s="229" t="s">
        <v>606</v>
      </c>
      <c r="AT199" s="229" t="s">
        <v>226</v>
      </c>
      <c r="AU199" s="229" t="s">
        <v>224</v>
      </c>
      <c r="AY199" s="21" t="s">
        <v>223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21" t="s">
        <v>82</v>
      </c>
      <c r="BK199" s="230">
        <f>ROUND(I199*H199,2)</f>
        <v>0</v>
      </c>
      <c r="BL199" s="21" t="s">
        <v>606</v>
      </c>
      <c r="BM199" s="229" t="s">
        <v>1097</v>
      </c>
    </row>
    <row r="200" s="2" customFormat="1" ht="16.5" customHeight="1">
      <c r="A200" s="42"/>
      <c r="B200" s="43"/>
      <c r="C200" s="218" t="s">
        <v>715</v>
      </c>
      <c r="D200" s="218" t="s">
        <v>226</v>
      </c>
      <c r="E200" s="219" t="s">
        <v>1303</v>
      </c>
      <c r="F200" s="220" t="s">
        <v>1304</v>
      </c>
      <c r="G200" s="221" t="s">
        <v>383</v>
      </c>
      <c r="H200" s="222">
        <v>1</v>
      </c>
      <c r="I200" s="223"/>
      <c r="J200" s="224">
        <f>ROUND(I200*H200,2)</f>
        <v>0</v>
      </c>
      <c r="K200" s="220" t="s">
        <v>28</v>
      </c>
      <c r="L200" s="48"/>
      <c r="M200" s="225" t="s">
        <v>28</v>
      </c>
      <c r="N200" s="226" t="s">
        <v>45</v>
      </c>
      <c r="O200" s="88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R200" s="229" t="s">
        <v>606</v>
      </c>
      <c r="AT200" s="229" t="s">
        <v>226</v>
      </c>
      <c r="AU200" s="229" t="s">
        <v>224</v>
      </c>
      <c r="AY200" s="21" t="s">
        <v>223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21" t="s">
        <v>82</v>
      </c>
      <c r="BK200" s="230">
        <f>ROUND(I200*H200,2)</f>
        <v>0</v>
      </c>
      <c r="BL200" s="21" t="s">
        <v>606</v>
      </c>
      <c r="BM200" s="229" t="s">
        <v>1122</v>
      </c>
    </row>
    <row r="201" s="2" customFormat="1" ht="16.5" customHeight="1">
      <c r="A201" s="42"/>
      <c r="B201" s="43"/>
      <c r="C201" s="218" t="s">
        <v>718</v>
      </c>
      <c r="D201" s="218" t="s">
        <v>226</v>
      </c>
      <c r="E201" s="219" t="s">
        <v>1341</v>
      </c>
      <c r="F201" s="220" t="s">
        <v>1342</v>
      </c>
      <c r="G201" s="221" t="s">
        <v>1256</v>
      </c>
      <c r="H201" s="222">
        <v>1</v>
      </c>
      <c r="I201" s="223"/>
      <c r="J201" s="224">
        <f>ROUND(I201*H201,2)</f>
        <v>0</v>
      </c>
      <c r="K201" s="220" t="s">
        <v>28</v>
      </c>
      <c r="L201" s="48"/>
      <c r="M201" s="225" t="s">
        <v>28</v>
      </c>
      <c r="N201" s="226" t="s">
        <v>45</v>
      </c>
      <c r="O201" s="88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R201" s="229" t="s">
        <v>606</v>
      </c>
      <c r="AT201" s="229" t="s">
        <v>226</v>
      </c>
      <c r="AU201" s="229" t="s">
        <v>224</v>
      </c>
      <c r="AY201" s="21" t="s">
        <v>223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21" t="s">
        <v>82</v>
      </c>
      <c r="BK201" s="230">
        <f>ROUND(I201*H201,2)</f>
        <v>0</v>
      </c>
      <c r="BL201" s="21" t="s">
        <v>606</v>
      </c>
      <c r="BM201" s="229" t="s">
        <v>1134</v>
      </c>
    </row>
    <row r="202" s="2" customFormat="1" ht="16.5" customHeight="1">
      <c r="A202" s="42"/>
      <c r="B202" s="43"/>
      <c r="C202" s="218" t="s">
        <v>725</v>
      </c>
      <c r="D202" s="218" t="s">
        <v>226</v>
      </c>
      <c r="E202" s="219" t="s">
        <v>1305</v>
      </c>
      <c r="F202" s="220" t="s">
        <v>1306</v>
      </c>
      <c r="G202" s="221" t="s">
        <v>1256</v>
      </c>
      <c r="H202" s="222">
        <v>2</v>
      </c>
      <c r="I202" s="223"/>
      <c r="J202" s="224">
        <f>ROUND(I202*H202,2)</f>
        <v>0</v>
      </c>
      <c r="K202" s="220" t="s">
        <v>28</v>
      </c>
      <c r="L202" s="48"/>
      <c r="M202" s="225" t="s">
        <v>28</v>
      </c>
      <c r="N202" s="226" t="s">
        <v>45</v>
      </c>
      <c r="O202" s="88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R202" s="229" t="s">
        <v>606</v>
      </c>
      <c r="AT202" s="229" t="s">
        <v>226</v>
      </c>
      <c r="AU202" s="229" t="s">
        <v>224</v>
      </c>
      <c r="AY202" s="21" t="s">
        <v>223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21" t="s">
        <v>82</v>
      </c>
      <c r="BK202" s="230">
        <f>ROUND(I202*H202,2)</f>
        <v>0</v>
      </c>
      <c r="BL202" s="21" t="s">
        <v>606</v>
      </c>
      <c r="BM202" s="229" t="s">
        <v>1146</v>
      </c>
    </row>
    <row r="203" s="2" customFormat="1" ht="16.5" customHeight="1">
      <c r="A203" s="42"/>
      <c r="B203" s="43"/>
      <c r="C203" s="218" t="s">
        <v>730</v>
      </c>
      <c r="D203" s="218" t="s">
        <v>226</v>
      </c>
      <c r="E203" s="219" t="s">
        <v>1356</v>
      </c>
      <c r="F203" s="220" t="s">
        <v>1357</v>
      </c>
      <c r="G203" s="221" t="s">
        <v>1256</v>
      </c>
      <c r="H203" s="222">
        <v>1</v>
      </c>
      <c r="I203" s="223"/>
      <c r="J203" s="224">
        <f>ROUND(I203*H203,2)</f>
        <v>0</v>
      </c>
      <c r="K203" s="220" t="s">
        <v>28</v>
      </c>
      <c r="L203" s="48"/>
      <c r="M203" s="225" t="s">
        <v>28</v>
      </c>
      <c r="N203" s="226" t="s">
        <v>45</v>
      </c>
      <c r="O203" s="88"/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R203" s="229" t="s">
        <v>606</v>
      </c>
      <c r="AT203" s="229" t="s">
        <v>226</v>
      </c>
      <c r="AU203" s="229" t="s">
        <v>224</v>
      </c>
      <c r="AY203" s="21" t="s">
        <v>223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21" t="s">
        <v>82</v>
      </c>
      <c r="BK203" s="230">
        <f>ROUND(I203*H203,2)</f>
        <v>0</v>
      </c>
      <c r="BL203" s="21" t="s">
        <v>606</v>
      </c>
      <c r="BM203" s="229" t="s">
        <v>1158</v>
      </c>
    </row>
    <row r="204" s="2" customFormat="1" ht="16.5" customHeight="1">
      <c r="A204" s="42"/>
      <c r="B204" s="43"/>
      <c r="C204" s="218" t="s">
        <v>735</v>
      </c>
      <c r="D204" s="218" t="s">
        <v>226</v>
      </c>
      <c r="E204" s="219" t="s">
        <v>1307</v>
      </c>
      <c r="F204" s="220" t="s">
        <v>1308</v>
      </c>
      <c r="G204" s="221" t="s">
        <v>1256</v>
      </c>
      <c r="H204" s="222">
        <v>1</v>
      </c>
      <c r="I204" s="223"/>
      <c r="J204" s="224">
        <f>ROUND(I204*H204,2)</f>
        <v>0</v>
      </c>
      <c r="K204" s="220" t="s">
        <v>28</v>
      </c>
      <c r="L204" s="48"/>
      <c r="M204" s="225" t="s">
        <v>28</v>
      </c>
      <c r="N204" s="226" t="s">
        <v>45</v>
      </c>
      <c r="O204" s="88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R204" s="229" t="s">
        <v>606</v>
      </c>
      <c r="AT204" s="229" t="s">
        <v>226</v>
      </c>
      <c r="AU204" s="229" t="s">
        <v>224</v>
      </c>
      <c r="AY204" s="21" t="s">
        <v>223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21" t="s">
        <v>82</v>
      </c>
      <c r="BK204" s="230">
        <f>ROUND(I204*H204,2)</f>
        <v>0</v>
      </c>
      <c r="BL204" s="21" t="s">
        <v>606</v>
      </c>
      <c r="BM204" s="229" t="s">
        <v>1169</v>
      </c>
    </row>
    <row r="205" s="2" customFormat="1" ht="16.5" customHeight="1">
      <c r="A205" s="42"/>
      <c r="B205" s="43"/>
      <c r="C205" s="218" t="s">
        <v>742</v>
      </c>
      <c r="D205" s="218" t="s">
        <v>226</v>
      </c>
      <c r="E205" s="219" t="s">
        <v>1358</v>
      </c>
      <c r="F205" s="220" t="s">
        <v>1359</v>
      </c>
      <c r="G205" s="221" t="s">
        <v>1256</v>
      </c>
      <c r="H205" s="222">
        <v>1</v>
      </c>
      <c r="I205" s="223"/>
      <c r="J205" s="224">
        <f>ROUND(I205*H205,2)</f>
        <v>0</v>
      </c>
      <c r="K205" s="220" t="s">
        <v>28</v>
      </c>
      <c r="L205" s="48"/>
      <c r="M205" s="225" t="s">
        <v>28</v>
      </c>
      <c r="N205" s="226" t="s">
        <v>45</v>
      </c>
      <c r="O205" s="88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R205" s="229" t="s">
        <v>606</v>
      </c>
      <c r="AT205" s="229" t="s">
        <v>226</v>
      </c>
      <c r="AU205" s="229" t="s">
        <v>224</v>
      </c>
      <c r="AY205" s="21" t="s">
        <v>223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21" t="s">
        <v>82</v>
      </c>
      <c r="BK205" s="230">
        <f>ROUND(I205*H205,2)</f>
        <v>0</v>
      </c>
      <c r="BL205" s="21" t="s">
        <v>606</v>
      </c>
      <c r="BM205" s="229" t="s">
        <v>1180</v>
      </c>
    </row>
    <row r="206" s="2" customFormat="1" ht="16.5" customHeight="1">
      <c r="A206" s="42"/>
      <c r="B206" s="43"/>
      <c r="C206" s="218" t="s">
        <v>748</v>
      </c>
      <c r="D206" s="218" t="s">
        <v>226</v>
      </c>
      <c r="E206" s="219" t="s">
        <v>1360</v>
      </c>
      <c r="F206" s="220" t="s">
        <v>1361</v>
      </c>
      <c r="G206" s="221" t="s">
        <v>1256</v>
      </c>
      <c r="H206" s="222">
        <v>1</v>
      </c>
      <c r="I206" s="223"/>
      <c r="J206" s="224">
        <f>ROUND(I206*H206,2)</f>
        <v>0</v>
      </c>
      <c r="K206" s="220" t="s">
        <v>28</v>
      </c>
      <c r="L206" s="48"/>
      <c r="M206" s="225" t="s">
        <v>28</v>
      </c>
      <c r="N206" s="226" t="s">
        <v>45</v>
      </c>
      <c r="O206" s="88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R206" s="229" t="s">
        <v>606</v>
      </c>
      <c r="AT206" s="229" t="s">
        <v>226</v>
      </c>
      <c r="AU206" s="229" t="s">
        <v>224</v>
      </c>
      <c r="AY206" s="21" t="s">
        <v>223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21" t="s">
        <v>82</v>
      </c>
      <c r="BK206" s="230">
        <f>ROUND(I206*H206,2)</f>
        <v>0</v>
      </c>
      <c r="BL206" s="21" t="s">
        <v>606</v>
      </c>
      <c r="BM206" s="229" t="s">
        <v>1192</v>
      </c>
    </row>
    <row r="207" s="2" customFormat="1" ht="16.5" customHeight="1">
      <c r="A207" s="42"/>
      <c r="B207" s="43"/>
      <c r="C207" s="218" t="s">
        <v>755</v>
      </c>
      <c r="D207" s="218" t="s">
        <v>226</v>
      </c>
      <c r="E207" s="219" t="s">
        <v>1312</v>
      </c>
      <c r="F207" s="220" t="s">
        <v>1313</v>
      </c>
      <c r="G207" s="221" t="s">
        <v>1256</v>
      </c>
      <c r="H207" s="222">
        <v>9</v>
      </c>
      <c r="I207" s="223"/>
      <c r="J207" s="224">
        <f>ROUND(I207*H207,2)</f>
        <v>0</v>
      </c>
      <c r="K207" s="220" t="s">
        <v>28</v>
      </c>
      <c r="L207" s="48"/>
      <c r="M207" s="225" t="s">
        <v>28</v>
      </c>
      <c r="N207" s="226" t="s">
        <v>45</v>
      </c>
      <c r="O207" s="88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R207" s="229" t="s">
        <v>606</v>
      </c>
      <c r="AT207" s="229" t="s">
        <v>226</v>
      </c>
      <c r="AU207" s="229" t="s">
        <v>224</v>
      </c>
      <c r="AY207" s="21" t="s">
        <v>223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21" t="s">
        <v>82</v>
      </c>
      <c r="BK207" s="230">
        <f>ROUND(I207*H207,2)</f>
        <v>0</v>
      </c>
      <c r="BL207" s="21" t="s">
        <v>606</v>
      </c>
      <c r="BM207" s="229" t="s">
        <v>1204</v>
      </c>
    </row>
    <row r="208" s="2" customFormat="1" ht="16.5" customHeight="1">
      <c r="A208" s="42"/>
      <c r="B208" s="43"/>
      <c r="C208" s="218" t="s">
        <v>761</v>
      </c>
      <c r="D208" s="218" t="s">
        <v>226</v>
      </c>
      <c r="E208" s="219" t="s">
        <v>1314</v>
      </c>
      <c r="F208" s="220" t="s">
        <v>1315</v>
      </c>
      <c r="G208" s="221" t="s">
        <v>1256</v>
      </c>
      <c r="H208" s="222">
        <v>1</v>
      </c>
      <c r="I208" s="223"/>
      <c r="J208" s="224">
        <f>ROUND(I208*H208,2)</f>
        <v>0</v>
      </c>
      <c r="K208" s="220" t="s">
        <v>28</v>
      </c>
      <c r="L208" s="48"/>
      <c r="M208" s="225" t="s">
        <v>28</v>
      </c>
      <c r="N208" s="226" t="s">
        <v>45</v>
      </c>
      <c r="O208" s="88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R208" s="229" t="s">
        <v>606</v>
      </c>
      <c r="AT208" s="229" t="s">
        <v>226</v>
      </c>
      <c r="AU208" s="229" t="s">
        <v>224</v>
      </c>
      <c r="AY208" s="21" t="s">
        <v>223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21" t="s">
        <v>82</v>
      </c>
      <c r="BK208" s="230">
        <f>ROUND(I208*H208,2)</f>
        <v>0</v>
      </c>
      <c r="BL208" s="21" t="s">
        <v>606</v>
      </c>
      <c r="BM208" s="229" t="s">
        <v>1362</v>
      </c>
    </row>
    <row r="209" s="2" customFormat="1" ht="16.5" customHeight="1">
      <c r="A209" s="42"/>
      <c r="B209" s="43"/>
      <c r="C209" s="218" t="s">
        <v>766</v>
      </c>
      <c r="D209" s="218" t="s">
        <v>226</v>
      </c>
      <c r="E209" s="219" t="s">
        <v>1287</v>
      </c>
      <c r="F209" s="220" t="s">
        <v>1288</v>
      </c>
      <c r="G209" s="221" t="s">
        <v>383</v>
      </c>
      <c r="H209" s="222">
        <v>26</v>
      </c>
      <c r="I209" s="223"/>
      <c r="J209" s="224">
        <f>ROUND(I209*H209,2)</f>
        <v>0</v>
      </c>
      <c r="K209" s="220" t="s">
        <v>28</v>
      </c>
      <c r="L209" s="48"/>
      <c r="M209" s="225" t="s">
        <v>28</v>
      </c>
      <c r="N209" s="226" t="s">
        <v>45</v>
      </c>
      <c r="O209" s="88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R209" s="229" t="s">
        <v>606</v>
      </c>
      <c r="AT209" s="229" t="s">
        <v>226</v>
      </c>
      <c r="AU209" s="229" t="s">
        <v>224</v>
      </c>
      <c r="AY209" s="21" t="s">
        <v>223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21" t="s">
        <v>82</v>
      </c>
      <c r="BK209" s="230">
        <f>ROUND(I209*H209,2)</f>
        <v>0</v>
      </c>
      <c r="BL209" s="21" t="s">
        <v>606</v>
      </c>
      <c r="BM209" s="229" t="s">
        <v>1363</v>
      </c>
    </row>
    <row r="210" s="2" customFormat="1" ht="16.5" customHeight="1">
      <c r="A210" s="42"/>
      <c r="B210" s="43"/>
      <c r="C210" s="218" t="s">
        <v>771</v>
      </c>
      <c r="D210" s="218" t="s">
        <v>226</v>
      </c>
      <c r="E210" s="219" t="s">
        <v>1364</v>
      </c>
      <c r="F210" s="220" t="s">
        <v>1365</v>
      </c>
      <c r="G210" s="221" t="s">
        <v>383</v>
      </c>
      <c r="H210" s="222">
        <v>3</v>
      </c>
      <c r="I210" s="223"/>
      <c r="J210" s="224">
        <f>ROUND(I210*H210,2)</f>
        <v>0</v>
      </c>
      <c r="K210" s="220" t="s">
        <v>28</v>
      </c>
      <c r="L210" s="48"/>
      <c r="M210" s="225" t="s">
        <v>28</v>
      </c>
      <c r="N210" s="226" t="s">
        <v>45</v>
      </c>
      <c r="O210" s="88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R210" s="229" t="s">
        <v>606</v>
      </c>
      <c r="AT210" s="229" t="s">
        <v>226</v>
      </c>
      <c r="AU210" s="229" t="s">
        <v>224</v>
      </c>
      <c r="AY210" s="21" t="s">
        <v>223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21" t="s">
        <v>82</v>
      </c>
      <c r="BK210" s="230">
        <f>ROUND(I210*H210,2)</f>
        <v>0</v>
      </c>
      <c r="BL210" s="21" t="s">
        <v>606</v>
      </c>
      <c r="BM210" s="229" t="s">
        <v>1366</v>
      </c>
    </row>
    <row r="211" s="12" customFormat="1" ht="20.88" customHeight="1">
      <c r="A211" s="12"/>
      <c r="B211" s="202"/>
      <c r="C211" s="203"/>
      <c r="D211" s="204" t="s">
        <v>73</v>
      </c>
      <c r="E211" s="216" t="s">
        <v>1367</v>
      </c>
      <c r="F211" s="216" t="s">
        <v>1368</v>
      </c>
      <c r="G211" s="203"/>
      <c r="H211" s="203"/>
      <c r="I211" s="206"/>
      <c r="J211" s="217">
        <f>BK211</f>
        <v>0</v>
      </c>
      <c r="K211" s="203"/>
      <c r="L211" s="208"/>
      <c r="M211" s="209"/>
      <c r="N211" s="210"/>
      <c r="O211" s="210"/>
      <c r="P211" s="211">
        <f>SUM(P212:P224)</f>
        <v>0</v>
      </c>
      <c r="Q211" s="210"/>
      <c r="R211" s="211">
        <f>SUM(R212:R224)</f>
        <v>0</v>
      </c>
      <c r="S211" s="210"/>
      <c r="T211" s="212">
        <f>SUM(T212:T224)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3" t="s">
        <v>82</v>
      </c>
      <c r="AT211" s="214" t="s">
        <v>73</v>
      </c>
      <c r="AU211" s="214" t="s">
        <v>84</v>
      </c>
      <c r="AY211" s="213" t="s">
        <v>223</v>
      </c>
      <c r="BK211" s="215">
        <f>SUM(BK212:BK224)</f>
        <v>0</v>
      </c>
    </row>
    <row r="212" s="2" customFormat="1" ht="16.5" customHeight="1">
      <c r="A212" s="42"/>
      <c r="B212" s="43"/>
      <c r="C212" s="218" t="s">
        <v>778</v>
      </c>
      <c r="D212" s="218" t="s">
        <v>226</v>
      </c>
      <c r="E212" s="219" t="s">
        <v>1369</v>
      </c>
      <c r="F212" s="220" t="s">
        <v>1370</v>
      </c>
      <c r="G212" s="221" t="s">
        <v>1256</v>
      </c>
      <c r="H212" s="222">
        <v>1</v>
      </c>
      <c r="I212" s="223"/>
      <c r="J212" s="224">
        <f>ROUND(I212*H212,2)</f>
        <v>0</v>
      </c>
      <c r="K212" s="220" t="s">
        <v>28</v>
      </c>
      <c r="L212" s="48"/>
      <c r="M212" s="225" t="s">
        <v>28</v>
      </c>
      <c r="N212" s="226" t="s">
        <v>45</v>
      </c>
      <c r="O212" s="88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42"/>
      <c r="V212" s="42"/>
      <c r="W212" s="42"/>
      <c r="X212" s="42"/>
      <c r="Y212" s="42"/>
      <c r="Z212" s="42"/>
      <c r="AA212" s="42"/>
      <c r="AB212" s="42"/>
      <c r="AC212" s="42"/>
      <c r="AD212" s="42"/>
      <c r="AE212" s="42"/>
      <c r="AR212" s="229" t="s">
        <v>606</v>
      </c>
      <c r="AT212" s="229" t="s">
        <v>226</v>
      </c>
      <c r="AU212" s="229" t="s">
        <v>224</v>
      </c>
      <c r="AY212" s="21" t="s">
        <v>223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21" t="s">
        <v>82</v>
      </c>
      <c r="BK212" s="230">
        <f>ROUND(I212*H212,2)</f>
        <v>0</v>
      </c>
      <c r="BL212" s="21" t="s">
        <v>606</v>
      </c>
      <c r="BM212" s="229" t="s">
        <v>1371</v>
      </c>
    </row>
    <row r="213" s="2" customFormat="1" ht="16.5" customHeight="1">
      <c r="A213" s="42"/>
      <c r="B213" s="43"/>
      <c r="C213" s="218" t="s">
        <v>784</v>
      </c>
      <c r="D213" s="218" t="s">
        <v>226</v>
      </c>
      <c r="E213" s="219" t="s">
        <v>1299</v>
      </c>
      <c r="F213" s="220" t="s">
        <v>1300</v>
      </c>
      <c r="G213" s="221" t="s">
        <v>1256</v>
      </c>
      <c r="H213" s="222">
        <v>3</v>
      </c>
      <c r="I213" s="223"/>
      <c r="J213" s="224">
        <f>ROUND(I213*H213,2)</f>
        <v>0</v>
      </c>
      <c r="K213" s="220" t="s">
        <v>28</v>
      </c>
      <c r="L213" s="48"/>
      <c r="M213" s="225" t="s">
        <v>28</v>
      </c>
      <c r="N213" s="226" t="s">
        <v>45</v>
      </c>
      <c r="O213" s="88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42"/>
      <c r="V213" s="42"/>
      <c r="W213" s="42"/>
      <c r="X213" s="42"/>
      <c r="Y213" s="42"/>
      <c r="Z213" s="42"/>
      <c r="AA213" s="42"/>
      <c r="AB213" s="42"/>
      <c r="AC213" s="42"/>
      <c r="AD213" s="42"/>
      <c r="AE213" s="42"/>
      <c r="AR213" s="229" t="s">
        <v>606</v>
      </c>
      <c r="AT213" s="229" t="s">
        <v>226</v>
      </c>
      <c r="AU213" s="229" t="s">
        <v>224</v>
      </c>
      <c r="AY213" s="21" t="s">
        <v>223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21" t="s">
        <v>82</v>
      </c>
      <c r="BK213" s="230">
        <f>ROUND(I213*H213,2)</f>
        <v>0</v>
      </c>
      <c r="BL213" s="21" t="s">
        <v>606</v>
      </c>
      <c r="BM213" s="229" t="s">
        <v>1372</v>
      </c>
    </row>
    <row r="214" s="2" customFormat="1" ht="16.5" customHeight="1">
      <c r="A214" s="42"/>
      <c r="B214" s="43"/>
      <c r="C214" s="218" t="s">
        <v>790</v>
      </c>
      <c r="D214" s="218" t="s">
        <v>226</v>
      </c>
      <c r="E214" s="219" t="s">
        <v>1301</v>
      </c>
      <c r="F214" s="220" t="s">
        <v>1302</v>
      </c>
      <c r="G214" s="221" t="s">
        <v>1256</v>
      </c>
      <c r="H214" s="222">
        <v>1</v>
      </c>
      <c r="I214" s="223"/>
      <c r="J214" s="224">
        <f>ROUND(I214*H214,2)</f>
        <v>0</v>
      </c>
      <c r="K214" s="220" t="s">
        <v>28</v>
      </c>
      <c r="L214" s="48"/>
      <c r="M214" s="225" t="s">
        <v>28</v>
      </c>
      <c r="N214" s="226" t="s">
        <v>45</v>
      </c>
      <c r="O214" s="88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42"/>
      <c r="V214" s="42"/>
      <c r="W214" s="42"/>
      <c r="X214" s="42"/>
      <c r="Y214" s="42"/>
      <c r="Z214" s="42"/>
      <c r="AA214" s="42"/>
      <c r="AB214" s="42"/>
      <c r="AC214" s="42"/>
      <c r="AD214" s="42"/>
      <c r="AE214" s="42"/>
      <c r="AR214" s="229" t="s">
        <v>606</v>
      </c>
      <c r="AT214" s="229" t="s">
        <v>226</v>
      </c>
      <c r="AU214" s="229" t="s">
        <v>224</v>
      </c>
      <c r="AY214" s="21" t="s">
        <v>223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21" t="s">
        <v>82</v>
      </c>
      <c r="BK214" s="230">
        <f>ROUND(I214*H214,2)</f>
        <v>0</v>
      </c>
      <c r="BL214" s="21" t="s">
        <v>606</v>
      </c>
      <c r="BM214" s="229" t="s">
        <v>1373</v>
      </c>
    </row>
    <row r="215" s="2" customFormat="1" ht="16.5" customHeight="1">
      <c r="A215" s="42"/>
      <c r="B215" s="43"/>
      <c r="C215" s="218" t="s">
        <v>795</v>
      </c>
      <c r="D215" s="218" t="s">
        <v>226</v>
      </c>
      <c r="E215" s="219" t="s">
        <v>1303</v>
      </c>
      <c r="F215" s="220" t="s">
        <v>1304</v>
      </c>
      <c r="G215" s="221" t="s">
        <v>383</v>
      </c>
      <c r="H215" s="222">
        <v>1</v>
      </c>
      <c r="I215" s="223"/>
      <c r="J215" s="224">
        <f>ROUND(I215*H215,2)</f>
        <v>0</v>
      </c>
      <c r="K215" s="220" t="s">
        <v>28</v>
      </c>
      <c r="L215" s="48"/>
      <c r="M215" s="225" t="s">
        <v>28</v>
      </c>
      <c r="N215" s="226" t="s">
        <v>45</v>
      </c>
      <c r="O215" s="88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42"/>
      <c r="V215" s="42"/>
      <c r="W215" s="42"/>
      <c r="X215" s="42"/>
      <c r="Y215" s="42"/>
      <c r="Z215" s="42"/>
      <c r="AA215" s="42"/>
      <c r="AB215" s="42"/>
      <c r="AC215" s="42"/>
      <c r="AD215" s="42"/>
      <c r="AE215" s="42"/>
      <c r="AR215" s="229" t="s">
        <v>606</v>
      </c>
      <c r="AT215" s="229" t="s">
        <v>226</v>
      </c>
      <c r="AU215" s="229" t="s">
        <v>224</v>
      </c>
      <c r="AY215" s="21" t="s">
        <v>223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21" t="s">
        <v>82</v>
      </c>
      <c r="BK215" s="230">
        <f>ROUND(I215*H215,2)</f>
        <v>0</v>
      </c>
      <c r="BL215" s="21" t="s">
        <v>606</v>
      </c>
      <c r="BM215" s="229" t="s">
        <v>1374</v>
      </c>
    </row>
    <row r="216" s="2" customFormat="1" ht="16.5" customHeight="1">
      <c r="A216" s="42"/>
      <c r="B216" s="43"/>
      <c r="C216" s="218" t="s">
        <v>800</v>
      </c>
      <c r="D216" s="218" t="s">
        <v>226</v>
      </c>
      <c r="E216" s="219" t="s">
        <v>1305</v>
      </c>
      <c r="F216" s="220" t="s">
        <v>1306</v>
      </c>
      <c r="G216" s="221" t="s">
        <v>1256</v>
      </c>
      <c r="H216" s="222">
        <v>7</v>
      </c>
      <c r="I216" s="223"/>
      <c r="J216" s="224">
        <f>ROUND(I216*H216,2)</f>
        <v>0</v>
      </c>
      <c r="K216" s="220" t="s">
        <v>28</v>
      </c>
      <c r="L216" s="48"/>
      <c r="M216" s="225" t="s">
        <v>28</v>
      </c>
      <c r="N216" s="226" t="s">
        <v>45</v>
      </c>
      <c r="O216" s="88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42"/>
      <c r="V216" s="42"/>
      <c r="W216" s="42"/>
      <c r="X216" s="42"/>
      <c r="Y216" s="42"/>
      <c r="Z216" s="42"/>
      <c r="AA216" s="42"/>
      <c r="AB216" s="42"/>
      <c r="AC216" s="42"/>
      <c r="AD216" s="42"/>
      <c r="AE216" s="42"/>
      <c r="AR216" s="229" t="s">
        <v>606</v>
      </c>
      <c r="AT216" s="229" t="s">
        <v>226</v>
      </c>
      <c r="AU216" s="229" t="s">
        <v>224</v>
      </c>
      <c r="AY216" s="21" t="s">
        <v>223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21" t="s">
        <v>82</v>
      </c>
      <c r="BK216" s="230">
        <f>ROUND(I216*H216,2)</f>
        <v>0</v>
      </c>
      <c r="BL216" s="21" t="s">
        <v>606</v>
      </c>
      <c r="BM216" s="229" t="s">
        <v>1375</v>
      </c>
    </row>
    <row r="217" s="2" customFormat="1" ht="16.5" customHeight="1">
      <c r="A217" s="42"/>
      <c r="B217" s="43"/>
      <c r="C217" s="218" t="s">
        <v>805</v>
      </c>
      <c r="D217" s="218" t="s">
        <v>226</v>
      </c>
      <c r="E217" s="219" t="s">
        <v>1376</v>
      </c>
      <c r="F217" s="220" t="s">
        <v>1322</v>
      </c>
      <c r="G217" s="221" t="s">
        <v>1256</v>
      </c>
      <c r="H217" s="222">
        <v>29</v>
      </c>
      <c r="I217" s="223"/>
      <c r="J217" s="224">
        <f>ROUND(I217*H217,2)</f>
        <v>0</v>
      </c>
      <c r="K217" s="220" t="s">
        <v>28</v>
      </c>
      <c r="L217" s="48"/>
      <c r="M217" s="225" t="s">
        <v>28</v>
      </c>
      <c r="N217" s="226" t="s">
        <v>45</v>
      </c>
      <c r="O217" s="88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42"/>
      <c r="V217" s="42"/>
      <c r="W217" s="42"/>
      <c r="X217" s="42"/>
      <c r="Y217" s="42"/>
      <c r="Z217" s="42"/>
      <c r="AA217" s="42"/>
      <c r="AB217" s="42"/>
      <c r="AC217" s="42"/>
      <c r="AD217" s="42"/>
      <c r="AE217" s="42"/>
      <c r="AR217" s="229" t="s">
        <v>606</v>
      </c>
      <c r="AT217" s="229" t="s">
        <v>226</v>
      </c>
      <c r="AU217" s="229" t="s">
        <v>224</v>
      </c>
      <c r="AY217" s="21" t="s">
        <v>223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21" t="s">
        <v>82</v>
      </c>
      <c r="BK217" s="230">
        <f>ROUND(I217*H217,2)</f>
        <v>0</v>
      </c>
      <c r="BL217" s="21" t="s">
        <v>606</v>
      </c>
      <c r="BM217" s="229" t="s">
        <v>1377</v>
      </c>
    </row>
    <row r="218" s="2" customFormat="1" ht="16.5" customHeight="1">
      <c r="A218" s="42"/>
      <c r="B218" s="43"/>
      <c r="C218" s="218" t="s">
        <v>460</v>
      </c>
      <c r="D218" s="218" t="s">
        <v>226</v>
      </c>
      <c r="E218" s="219" t="s">
        <v>1345</v>
      </c>
      <c r="F218" s="220" t="s">
        <v>1324</v>
      </c>
      <c r="G218" s="221" t="s">
        <v>1256</v>
      </c>
      <c r="H218" s="222">
        <v>8</v>
      </c>
      <c r="I218" s="223"/>
      <c r="J218" s="224">
        <f>ROUND(I218*H218,2)</f>
        <v>0</v>
      </c>
      <c r="K218" s="220" t="s">
        <v>28</v>
      </c>
      <c r="L218" s="48"/>
      <c r="M218" s="225" t="s">
        <v>28</v>
      </c>
      <c r="N218" s="226" t="s">
        <v>45</v>
      </c>
      <c r="O218" s="88"/>
      <c r="P218" s="227">
        <f>O218*H218</f>
        <v>0</v>
      </c>
      <c r="Q218" s="227">
        <v>0</v>
      </c>
      <c r="R218" s="227">
        <f>Q218*H218</f>
        <v>0</v>
      </c>
      <c r="S218" s="227">
        <v>0</v>
      </c>
      <c r="T218" s="228">
        <f>S218*H218</f>
        <v>0</v>
      </c>
      <c r="U218" s="42"/>
      <c r="V218" s="42"/>
      <c r="W218" s="42"/>
      <c r="X218" s="42"/>
      <c r="Y218" s="42"/>
      <c r="Z218" s="42"/>
      <c r="AA218" s="42"/>
      <c r="AB218" s="42"/>
      <c r="AC218" s="42"/>
      <c r="AD218" s="42"/>
      <c r="AE218" s="42"/>
      <c r="AR218" s="229" t="s">
        <v>606</v>
      </c>
      <c r="AT218" s="229" t="s">
        <v>226</v>
      </c>
      <c r="AU218" s="229" t="s">
        <v>224</v>
      </c>
      <c r="AY218" s="21" t="s">
        <v>223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21" t="s">
        <v>82</v>
      </c>
      <c r="BK218" s="230">
        <f>ROUND(I218*H218,2)</f>
        <v>0</v>
      </c>
      <c r="BL218" s="21" t="s">
        <v>606</v>
      </c>
      <c r="BM218" s="229" t="s">
        <v>1378</v>
      </c>
    </row>
    <row r="219" s="2" customFormat="1" ht="16.5" customHeight="1">
      <c r="A219" s="42"/>
      <c r="B219" s="43"/>
      <c r="C219" s="218" t="s">
        <v>474</v>
      </c>
      <c r="D219" s="218" t="s">
        <v>226</v>
      </c>
      <c r="E219" s="219" t="s">
        <v>1336</v>
      </c>
      <c r="F219" s="220" t="s">
        <v>1272</v>
      </c>
      <c r="G219" s="221" t="s">
        <v>1256</v>
      </c>
      <c r="H219" s="222">
        <v>1</v>
      </c>
      <c r="I219" s="223"/>
      <c r="J219" s="224">
        <f>ROUND(I219*H219,2)</f>
        <v>0</v>
      </c>
      <c r="K219" s="220" t="s">
        <v>28</v>
      </c>
      <c r="L219" s="48"/>
      <c r="M219" s="225" t="s">
        <v>28</v>
      </c>
      <c r="N219" s="226" t="s">
        <v>45</v>
      </c>
      <c r="O219" s="88"/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42"/>
      <c r="V219" s="42"/>
      <c r="W219" s="42"/>
      <c r="X219" s="42"/>
      <c r="Y219" s="42"/>
      <c r="Z219" s="42"/>
      <c r="AA219" s="42"/>
      <c r="AB219" s="42"/>
      <c r="AC219" s="42"/>
      <c r="AD219" s="42"/>
      <c r="AE219" s="42"/>
      <c r="AR219" s="229" t="s">
        <v>606</v>
      </c>
      <c r="AT219" s="229" t="s">
        <v>226</v>
      </c>
      <c r="AU219" s="229" t="s">
        <v>224</v>
      </c>
      <c r="AY219" s="21" t="s">
        <v>223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21" t="s">
        <v>82</v>
      </c>
      <c r="BK219" s="230">
        <f>ROUND(I219*H219,2)</f>
        <v>0</v>
      </c>
      <c r="BL219" s="21" t="s">
        <v>606</v>
      </c>
      <c r="BM219" s="229" t="s">
        <v>1379</v>
      </c>
    </row>
    <row r="220" s="2" customFormat="1" ht="16.5" customHeight="1">
      <c r="A220" s="42"/>
      <c r="B220" s="43"/>
      <c r="C220" s="218" t="s">
        <v>507</v>
      </c>
      <c r="D220" s="218" t="s">
        <v>226</v>
      </c>
      <c r="E220" s="219" t="s">
        <v>1380</v>
      </c>
      <c r="F220" s="220" t="s">
        <v>1274</v>
      </c>
      <c r="G220" s="221" t="s">
        <v>1256</v>
      </c>
      <c r="H220" s="222">
        <v>4</v>
      </c>
      <c r="I220" s="223"/>
      <c r="J220" s="224">
        <f>ROUND(I220*H220,2)</f>
        <v>0</v>
      </c>
      <c r="K220" s="220" t="s">
        <v>28</v>
      </c>
      <c r="L220" s="48"/>
      <c r="M220" s="225" t="s">
        <v>28</v>
      </c>
      <c r="N220" s="226" t="s">
        <v>45</v>
      </c>
      <c r="O220" s="88"/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U220" s="42"/>
      <c r="V220" s="42"/>
      <c r="W220" s="42"/>
      <c r="X220" s="42"/>
      <c r="Y220" s="42"/>
      <c r="Z220" s="42"/>
      <c r="AA220" s="42"/>
      <c r="AB220" s="42"/>
      <c r="AC220" s="42"/>
      <c r="AD220" s="42"/>
      <c r="AE220" s="42"/>
      <c r="AR220" s="229" t="s">
        <v>606</v>
      </c>
      <c r="AT220" s="229" t="s">
        <v>226</v>
      </c>
      <c r="AU220" s="229" t="s">
        <v>224</v>
      </c>
      <c r="AY220" s="21" t="s">
        <v>223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21" t="s">
        <v>82</v>
      </c>
      <c r="BK220" s="230">
        <f>ROUND(I220*H220,2)</f>
        <v>0</v>
      </c>
      <c r="BL220" s="21" t="s">
        <v>606</v>
      </c>
      <c r="BM220" s="229" t="s">
        <v>1381</v>
      </c>
    </row>
    <row r="221" s="2" customFormat="1" ht="16.5" customHeight="1">
      <c r="A221" s="42"/>
      <c r="B221" s="43"/>
      <c r="C221" s="218" t="s">
        <v>823</v>
      </c>
      <c r="D221" s="218" t="s">
        <v>226</v>
      </c>
      <c r="E221" s="219" t="s">
        <v>1312</v>
      </c>
      <c r="F221" s="220" t="s">
        <v>1313</v>
      </c>
      <c r="G221" s="221" t="s">
        <v>1256</v>
      </c>
      <c r="H221" s="222">
        <v>16</v>
      </c>
      <c r="I221" s="223"/>
      <c r="J221" s="224">
        <f>ROUND(I221*H221,2)</f>
        <v>0</v>
      </c>
      <c r="K221" s="220" t="s">
        <v>28</v>
      </c>
      <c r="L221" s="48"/>
      <c r="M221" s="225" t="s">
        <v>28</v>
      </c>
      <c r="N221" s="226" t="s">
        <v>45</v>
      </c>
      <c r="O221" s="88"/>
      <c r="P221" s="227">
        <f>O221*H221</f>
        <v>0</v>
      </c>
      <c r="Q221" s="227">
        <v>0</v>
      </c>
      <c r="R221" s="227">
        <f>Q221*H221</f>
        <v>0</v>
      </c>
      <c r="S221" s="227">
        <v>0</v>
      </c>
      <c r="T221" s="228">
        <f>S221*H221</f>
        <v>0</v>
      </c>
      <c r="U221" s="42"/>
      <c r="V221" s="42"/>
      <c r="W221" s="42"/>
      <c r="X221" s="42"/>
      <c r="Y221" s="42"/>
      <c r="Z221" s="42"/>
      <c r="AA221" s="42"/>
      <c r="AB221" s="42"/>
      <c r="AC221" s="42"/>
      <c r="AD221" s="42"/>
      <c r="AE221" s="42"/>
      <c r="AR221" s="229" t="s">
        <v>606</v>
      </c>
      <c r="AT221" s="229" t="s">
        <v>226</v>
      </c>
      <c r="AU221" s="229" t="s">
        <v>224</v>
      </c>
      <c r="AY221" s="21" t="s">
        <v>223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21" t="s">
        <v>82</v>
      </c>
      <c r="BK221" s="230">
        <f>ROUND(I221*H221,2)</f>
        <v>0</v>
      </c>
      <c r="BL221" s="21" t="s">
        <v>606</v>
      </c>
      <c r="BM221" s="229" t="s">
        <v>1382</v>
      </c>
    </row>
    <row r="222" s="2" customFormat="1" ht="16.5" customHeight="1">
      <c r="A222" s="42"/>
      <c r="B222" s="43"/>
      <c r="C222" s="218" t="s">
        <v>830</v>
      </c>
      <c r="D222" s="218" t="s">
        <v>226</v>
      </c>
      <c r="E222" s="219" t="s">
        <v>1328</v>
      </c>
      <c r="F222" s="220" t="s">
        <v>1329</v>
      </c>
      <c r="G222" s="221" t="s">
        <v>1256</v>
      </c>
      <c r="H222" s="222">
        <v>4</v>
      </c>
      <c r="I222" s="223"/>
      <c r="J222" s="224">
        <f>ROUND(I222*H222,2)</f>
        <v>0</v>
      </c>
      <c r="K222" s="220" t="s">
        <v>28</v>
      </c>
      <c r="L222" s="48"/>
      <c r="M222" s="225" t="s">
        <v>28</v>
      </c>
      <c r="N222" s="226" t="s">
        <v>45</v>
      </c>
      <c r="O222" s="88"/>
      <c r="P222" s="227">
        <f>O222*H222</f>
        <v>0</v>
      </c>
      <c r="Q222" s="227">
        <v>0</v>
      </c>
      <c r="R222" s="227">
        <f>Q222*H222</f>
        <v>0</v>
      </c>
      <c r="S222" s="227">
        <v>0</v>
      </c>
      <c r="T222" s="228">
        <f>S222*H222</f>
        <v>0</v>
      </c>
      <c r="U222" s="42"/>
      <c r="V222" s="42"/>
      <c r="W222" s="42"/>
      <c r="X222" s="42"/>
      <c r="Y222" s="42"/>
      <c r="Z222" s="42"/>
      <c r="AA222" s="42"/>
      <c r="AB222" s="42"/>
      <c r="AC222" s="42"/>
      <c r="AD222" s="42"/>
      <c r="AE222" s="42"/>
      <c r="AR222" s="229" t="s">
        <v>606</v>
      </c>
      <c r="AT222" s="229" t="s">
        <v>226</v>
      </c>
      <c r="AU222" s="229" t="s">
        <v>224</v>
      </c>
      <c r="AY222" s="21" t="s">
        <v>223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21" t="s">
        <v>82</v>
      </c>
      <c r="BK222" s="230">
        <f>ROUND(I222*H222,2)</f>
        <v>0</v>
      </c>
      <c r="BL222" s="21" t="s">
        <v>606</v>
      </c>
      <c r="BM222" s="229" t="s">
        <v>1383</v>
      </c>
    </row>
    <row r="223" s="2" customFormat="1" ht="16.5" customHeight="1">
      <c r="A223" s="42"/>
      <c r="B223" s="43"/>
      <c r="C223" s="218" t="s">
        <v>836</v>
      </c>
      <c r="D223" s="218" t="s">
        <v>226</v>
      </c>
      <c r="E223" s="219" t="s">
        <v>1314</v>
      </c>
      <c r="F223" s="220" t="s">
        <v>1315</v>
      </c>
      <c r="G223" s="221" t="s">
        <v>1256</v>
      </c>
      <c r="H223" s="222">
        <v>5</v>
      </c>
      <c r="I223" s="223"/>
      <c r="J223" s="224">
        <f>ROUND(I223*H223,2)</f>
        <v>0</v>
      </c>
      <c r="K223" s="220" t="s">
        <v>28</v>
      </c>
      <c r="L223" s="48"/>
      <c r="M223" s="225" t="s">
        <v>28</v>
      </c>
      <c r="N223" s="226" t="s">
        <v>45</v>
      </c>
      <c r="O223" s="88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42"/>
      <c r="V223" s="42"/>
      <c r="W223" s="42"/>
      <c r="X223" s="42"/>
      <c r="Y223" s="42"/>
      <c r="Z223" s="42"/>
      <c r="AA223" s="42"/>
      <c r="AB223" s="42"/>
      <c r="AC223" s="42"/>
      <c r="AD223" s="42"/>
      <c r="AE223" s="42"/>
      <c r="AR223" s="229" t="s">
        <v>606</v>
      </c>
      <c r="AT223" s="229" t="s">
        <v>226</v>
      </c>
      <c r="AU223" s="229" t="s">
        <v>224</v>
      </c>
      <c r="AY223" s="21" t="s">
        <v>223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21" t="s">
        <v>82</v>
      </c>
      <c r="BK223" s="230">
        <f>ROUND(I223*H223,2)</f>
        <v>0</v>
      </c>
      <c r="BL223" s="21" t="s">
        <v>606</v>
      </c>
      <c r="BM223" s="229" t="s">
        <v>1384</v>
      </c>
    </row>
    <row r="224" s="2" customFormat="1" ht="16.5" customHeight="1">
      <c r="A224" s="42"/>
      <c r="B224" s="43"/>
      <c r="C224" s="218" t="s">
        <v>841</v>
      </c>
      <c r="D224" s="218" t="s">
        <v>226</v>
      </c>
      <c r="E224" s="219" t="s">
        <v>1287</v>
      </c>
      <c r="F224" s="220" t="s">
        <v>1288</v>
      </c>
      <c r="G224" s="221" t="s">
        <v>383</v>
      </c>
      <c r="H224" s="222">
        <v>94</v>
      </c>
      <c r="I224" s="223"/>
      <c r="J224" s="224">
        <f>ROUND(I224*H224,2)</f>
        <v>0</v>
      </c>
      <c r="K224" s="220" t="s">
        <v>28</v>
      </c>
      <c r="L224" s="48"/>
      <c r="M224" s="225" t="s">
        <v>28</v>
      </c>
      <c r="N224" s="226" t="s">
        <v>45</v>
      </c>
      <c r="O224" s="88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42"/>
      <c r="V224" s="42"/>
      <c r="W224" s="42"/>
      <c r="X224" s="42"/>
      <c r="Y224" s="42"/>
      <c r="Z224" s="42"/>
      <c r="AA224" s="42"/>
      <c r="AB224" s="42"/>
      <c r="AC224" s="42"/>
      <c r="AD224" s="42"/>
      <c r="AE224" s="42"/>
      <c r="AR224" s="229" t="s">
        <v>606</v>
      </c>
      <c r="AT224" s="229" t="s">
        <v>226</v>
      </c>
      <c r="AU224" s="229" t="s">
        <v>224</v>
      </c>
      <c r="AY224" s="21" t="s">
        <v>223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21" t="s">
        <v>82</v>
      </c>
      <c r="BK224" s="230">
        <f>ROUND(I224*H224,2)</f>
        <v>0</v>
      </c>
      <c r="BL224" s="21" t="s">
        <v>606</v>
      </c>
      <c r="BM224" s="229" t="s">
        <v>1385</v>
      </c>
    </row>
    <row r="225" s="12" customFormat="1" ht="20.88" customHeight="1">
      <c r="A225" s="12"/>
      <c r="B225" s="202"/>
      <c r="C225" s="203"/>
      <c r="D225" s="204" t="s">
        <v>73</v>
      </c>
      <c r="E225" s="216" t="s">
        <v>1386</v>
      </c>
      <c r="F225" s="216" t="s">
        <v>1387</v>
      </c>
      <c r="G225" s="203"/>
      <c r="H225" s="203"/>
      <c r="I225" s="206"/>
      <c r="J225" s="217">
        <f>BK225</f>
        <v>0</v>
      </c>
      <c r="K225" s="203"/>
      <c r="L225" s="208"/>
      <c r="M225" s="209"/>
      <c r="N225" s="210"/>
      <c r="O225" s="210"/>
      <c r="P225" s="211">
        <f>SUM(P226:P236)</f>
        <v>0</v>
      </c>
      <c r="Q225" s="210"/>
      <c r="R225" s="211">
        <f>SUM(R226:R236)</f>
        <v>0</v>
      </c>
      <c r="S225" s="210"/>
      <c r="T225" s="212">
        <f>SUM(T226:T236)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3" t="s">
        <v>82</v>
      </c>
      <c r="AT225" s="214" t="s">
        <v>73</v>
      </c>
      <c r="AU225" s="214" t="s">
        <v>84</v>
      </c>
      <c r="AY225" s="213" t="s">
        <v>223</v>
      </c>
      <c r="BK225" s="215">
        <f>SUM(BK226:BK236)</f>
        <v>0</v>
      </c>
    </row>
    <row r="226" s="2" customFormat="1" ht="16.5" customHeight="1">
      <c r="A226" s="42"/>
      <c r="B226" s="43"/>
      <c r="C226" s="218" t="s">
        <v>845</v>
      </c>
      <c r="D226" s="218" t="s">
        <v>226</v>
      </c>
      <c r="E226" s="219" t="s">
        <v>1297</v>
      </c>
      <c r="F226" s="220" t="s">
        <v>1298</v>
      </c>
      <c r="G226" s="221" t="s">
        <v>1256</v>
      </c>
      <c r="H226" s="222">
        <v>1</v>
      </c>
      <c r="I226" s="223"/>
      <c r="J226" s="224">
        <f>ROUND(I226*H226,2)</f>
        <v>0</v>
      </c>
      <c r="K226" s="220" t="s">
        <v>28</v>
      </c>
      <c r="L226" s="48"/>
      <c r="M226" s="225" t="s">
        <v>28</v>
      </c>
      <c r="N226" s="226" t="s">
        <v>45</v>
      </c>
      <c r="O226" s="88"/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U226" s="42"/>
      <c r="V226" s="42"/>
      <c r="W226" s="42"/>
      <c r="X226" s="42"/>
      <c r="Y226" s="42"/>
      <c r="Z226" s="42"/>
      <c r="AA226" s="42"/>
      <c r="AB226" s="42"/>
      <c r="AC226" s="42"/>
      <c r="AD226" s="42"/>
      <c r="AE226" s="42"/>
      <c r="AR226" s="229" t="s">
        <v>606</v>
      </c>
      <c r="AT226" s="229" t="s">
        <v>226</v>
      </c>
      <c r="AU226" s="229" t="s">
        <v>224</v>
      </c>
      <c r="AY226" s="21" t="s">
        <v>223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21" t="s">
        <v>82</v>
      </c>
      <c r="BK226" s="230">
        <f>ROUND(I226*H226,2)</f>
        <v>0</v>
      </c>
      <c r="BL226" s="21" t="s">
        <v>606</v>
      </c>
      <c r="BM226" s="229" t="s">
        <v>1388</v>
      </c>
    </row>
    <row r="227" s="2" customFormat="1" ht="16.5" customHeight="1">
      <c r="A227" s="42"/>
      <c r="B227" s="43"/>
      <c r="C227" s="218" t="s">
        <v>849</v>
      </c>
      <c r="D227" s="218" t="s">
        <v>226</v>
      </c>
      <c r="E227" s="219" t="s">
        <v>1299</v>
      </c>
      <c r="F227" s="220" t="s">
        <v>1300</v>
      </c>
      <c r="G227" s="221" t="s">
        <v>1256</v>
      </c>
      <c r="H227" s="222">
        <v>3</v>
      </c>
      <c r="I227" s="223"/>
      <c r="J227" s="224">
        <f>ROUND(I227*H227,2)</f>
        <v>0</v>
      </c>
      <c r="K227" s="220" t="s">
        <v>28</v>
      </c>
      <c r="L227" s="48"/>
      <c r="M227" s="225" t="s">
        <v>28</v>
      </c>
      <c r="N227" s="226" t="s">
        <v>45</v>
      </c>
      <c r="O227" s="88"/>
      <c r="P227" s="227">
        <f>O227*H227</f>
        <v>0</v>
      </c>
      <c r="Q227" s="227">
        <v>0</v>
      </c>
      <c r="R227" s="227">
        <f>Q227*H227</f>
        <v>0</v>
      </c>
      <c r="S227" s="227">
        <v>0</v>
      </c>
      <c r="T227" s="228">
        <f>S227*H227</f>
        <v>0</v>
      </c>
      <c r="U227" s="42"/>
      <c r="V227" s="42"/>
      <c r="W227" s="42"/>
      <c r="X227" s="42"/>
      <c r="Y227" s="42"/>
      <c r="Z227" s="42"/>
      <c r="AA227" s="42"/>
      <c r="AB227" s="42"/>
      <c r="AC227" s="42"/>
      <c r="AD227" s="42"/>
      <c r="AE227" s="42"/>
      <c r="AR227" s="229" t="s">
        <v>606</v>
      </c>
      <c r="AT227" s="229" t="s">
        <v>226</v>
      </c>
      <c r="AU227" s="229" t="s">
        <v>224</v>
      </c>
      <c r="AY227" s="21" t="s">
        <v>223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21" t="s">
        <v>82</v>
      </c>
      <c r="BK227" s="230">
        <f>ROUND(I227*H227,2)</f>
        <v>0</v>
      </c>
      <c r="BL227" s="21" t="s">
        <v>606</v>
      </c>
      <c r="BM227" s="229" t="s">
        <v>1389</v>
      </c>
    </row>
    <row r="228" s="2" customFormat="1" ht="16.5" customHeight="1">
      <c r="A228" s="42"/>
      <c r="B228" s="43"/>
      <c r="C228" s="218" t="s">
        <v>854</v>
      </c>
      <c r="D228" s="218" t="s">
        <v>226</v>
      </c>
      <c r="E228" s="219" t="s">
        <v>1339</v>
      </c>
      <c r="F228" s="220" t="s">
        <v>1340</v>
      </c>
      <c r="G228" s="221" t="s">
        <v>1256</v>
      </c>
      <c r="H228" s="222">
        <v>1</v>
      </c>
      <c r="I228" s="223"/>
      <c r="J228" s="224">
        <f>ROUND(I228*H228,2)</f>
        <v>0</v>
      </c>
      <c r="K228" s="220" t="s">
        <v>28</v>
      </c>
      <c r="L228" s="48"/>
      <c r="M228" s="225" t="s">
        <v>28</v>
      </c>
      <c r="N228" s="226" t="s">
        <v>45</v>
      </c>
      <c r="O228" s="88"/>
      <c r="P228" s="227">
        <f>O228*H228</f>
        <v>0</v>
      </c>
      <c r="Q228" s="227">
        <v>0</v>
      </c>
      <c r="R228" s="227">
        <f>Q228*H228</f>
        <v>0</v>
      </c>
      <c r="S228" s="227">
        <v>0</v>
      </c>
      <c r="T228" s="228">
        <f>S228*H228</f>
        <v>0</v>
      </c>
      <c r="U228" s="42"/>
      <c r="V228" s="42"/>
      <c r="W228" s="42"/>
      <c r="X228" s="42"/>
      <c r="Y228" s="42"/>
      <c r="Z228" s="42"/>
      <c r="AA228" s="42"/>
      <c r="AB228" s="42"/>
      <c r="AC228" s="42"/>
      <c r="AD228" s="42"/>
      <c r="AE228" s="42"/>
      <c r="AR228" s="229" t="s">
        <v>606</v>
      </c>
      <c r="AT228" s="229" t="s">
        <v>226</v>
      </c>
      <c r="AU228" s="229" t="s">
        <v>224</v>
      </c>
      <c r="AY228" s="21" t="s">
        <v>223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21" t="s">
        <v>82</v>
      </c>
      <c r="BK228" s="230">
        <f>ROUND(I228*H228,2)</f>
        <v>0</v>
      </c>
      <c r="BL228" s="21" t="s">
        <v>606</v>
      </c>
      <c r="BM228" s="229" t="s">
        <v>1390</v>
      </c>
    </row>
    <row r="229" s="2" customFormat="1" ht="16.5" customHeight="1">
      <c r="A229" s="42"/>
      <c r="B229" s="43"/>
      <c r="C229" s="218" t="s">
        <v>858</v>
      </c>
      <c r="D229" s="218" t="s">
        <v>226</v>
      </c>
      <c r="E229" s="219" t="s">
        <v>1303</v>
      </c>
      <c r="F229" s="220" t="s">
        <v>1304</v>
      </c>
      <c r="G229" s="221" t="s">
        <v>383</v>
      </c>
      <c r="H229" s="222">
        <v>1</v>
      </c>
      <c r="I229" s="223"/>
      <c r="J229" s="224">
        <f>ROUND(I229*H229,2)</f>
        <v>0</v>
      </c>
      <c r="K229" s="220" t="s">
        <v>28</v>
      </c>
      <c r="L229" s="48"/>
      <c r="M229" s="225" t="s">
        <v>28</v>
      </c>
      <c r="N229" s="226" t="s">
        <v>45</v>
      </c>
      <c r="O229" s="88"/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42"/>
      <c r="V229" s="42"/>
      <c r="W229" s="42"/>
      <c r="X229" s="42"/>
      <c r="Y229" s="42"/>
      <c r="Z229" s="42"/>
      <c r="AA229" s="42"/>
      <c r="AB229" s="42"/>
      <c r="AC229" s="42"/>
      <c r="AD229" s="42"/>
      <c r="AE229" s="42"/>
      <c r="AR229" s="229" t="s">
        <v>606</v>
      </c>
      <c r="AT229" s="229" t="s">
        <v>226</v>
      </c>
      <c r="AU229" s="229" t="s">
        <v>224</v>
      </c>
      <c r="AY229" s="21" t="s">
        <v>223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21" t="s">
        <v>82</v>
      </c>
      <c r="BK229" s="230">
        <f>ROUND(I229*H229,2)</f>
        <v>0</v>
      </c>
      <c r="BL229" s="21" t="s">
        <v>606</v>
      </c>
      <c r="BM229" s="229" t="s">
        <v>1391</v>
      </c>
    </row>
    <row r="230" s="2" customFormat="1" ht="16.5" customHeight="1">
      <c r="A230" s="42"/>
      <c r="B230" s="43"/>
      <c r="C230" s="218" t="s">
        <v>863</v>
      </c>
      <c r="D230" s="218" t="s">
        <v>226</v>
      </c>
      <c r="E230" s="219" t="s">
        <v>1341</v>
      </c>
      <c r="F230" s="220" t="s">
        <v>1342</v>
      </c>
      <c r="G230" s="221" t="s">
        <v>1256</v>
      </c>
      <c r="H230" s="222">
        <v>1</v>
      </c>
      <c r="I230" s="223"/>
      <c r="J230" s="224">
        <f>ROUND(I230*H230,2)</f>
        <v>0</v>
      </c>
      <c r="K230" s="220" t="s">
        <v>28</v>
      </c>
      <c r="L230" s="48"/>
      <c r="M230" s="225" t="s">
        <v>28</v>
      </c>
      <c r="N230" s="226" t="s">
        <v>45</v>
      </c>
      <c r="O230" s="88"/>
      <c r="P230" s="227">
        <f>O230*H230</f>
        <v>0</v>
      </c>
      <c r="Q230" s="227">
        <v>0</v>
      </c>
      <c r="R230" s="227">
        <f>Q230*H230</f>
        <v>0</v>
      </c>
      <c r="S230" s="227">
        <v>0</v>
      </c>
      <c r="T230" s="228">
        <f>S230*H230</f>
        <v>0</v>
      </c>
      <c r="U230" s="42"/>
      <c r="V230" s="42"/>
      <c r="W230" s="42"/>
      <c r="X230" s="42"/>
      <c r="Y230" s="42"/>
      <c r="Z230" s="42"/>
      <c r="AA230" s="42"/>
      <c r="AB230" s="42"/>
      <c r="AC230" s="42"/>
      <c r="AD230" s="42"/>
      <c r="AE230" s="42"/>
      <c r="AR230" s="229" t="s">
        <v>606</v>
      </c>
      <c r="AT230" s="229" t="s">
        <v>226</v>
      </c>
      <c r="AU230" s="229" t="s">
        <v>224</v>
      </c>
      <c r="AY230" s="21" t="s">
        <v>223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21" t="s">
        <v>82</v>
      </c>
      <c r="BK230" s="230">
        <f>ROUND(I230*H230,2)</f>
        <v>0</v>
      </c>
      <c r="BL230" s="21" t="s">
        <v>606</v>
      </c>
      <c r="BM230" s="229" t="s">
        <v>1392</v>
      </c>
    </row>
    <row r="231" s="2" customFormat="1" ht="16.5" customHeight="1">
      <c r="A231" s="42"/>
      <c r="B231" s="43"/>
      <c r="C231" s="218" t="s">
        <v>867</v>
      </c>
      <c r="D231" s="218" t="s">
        <v>226</v>
      </c>
      <c r="E231" s="219" t="s">
        <v>1305</v>
      </c>
      <c r="F231" s="220" t="s">
        <v>1306</v>
      </c>
      <c r="G231" s="221" t="s">
        <v>1256</v>
      </c>
      <c r="H231" s="222">
        <v>3</v>
      </c>
      <c r="I231" s="223"/>
      <c r="J231" s="224">
        <f>ROUND(I231*H231,2)</f>
        <v>0</v>
      </c>
      <c r="K231" s="220" t="s">
        <v>28</v>
      </c>
      <c r="L231" s="48"/>
      <c r="M231" s="225" t="s">
        <v>28</v>
      </c>
      <c r="N231" s="226" t="s">
        <v>45</v>
      </c>
      <c r="O231" s="88"/>
      <c r="P231" s="227">
        <f>O231*H231</f>
        <v>0</v>
      </c>
      <c r="Q231" s="227">
        <v>0</v>
      </c>
      <c r="R231" s="227">
        <f>Q231*H231</f>
        <v>0</v>
      </c>
      <c r="S231" s="227">
        <v>0</v>
      </c>
      <c r="T231" s="228">
        <f>S231*H231</f>
        <v>0</v>
      </c>
      <c r="U231" s="42"/>
      <c r="V231" s="42"/>
      <c r="W231" s="42"/>
      <c r="X231" s="42"/>
      <c r="Y231" s="42"/>
      <c r="Z231" s="42"/>
      <c r="AA231" s="42"/>
      <c r="AB231" s="42"/>
      <c r="AC231" s="42"/>
      <c r="AD231" s="42"/>
      <c r="AE231" s="42"/>
      <c r="AR231" s="229" t="s">
        <v>606</v>
      </c>
      <c r="AT231" s="229" t="s">
        <v>226</v>
      </c>
      <c r="AU231" s="229" t="s">
        <v>224</v>
      </c>
      <c r="AY231" s="21" t="s">
        <v>223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21" t="s">
        <v>82</v>
      </c>
      <c r="BK231" s="230">
        <f>ROUND(I231*H231,2)</f>
        <v>0</v>
      </c>
      <c r="BL231" s="21" t="s">
        <v>606</v>
      </c>
      <c r="BM231" s="229" t="s">
        <v>1393</v>
      </c>
    </row>
    <row r="232" s="2" customFormat="1" ht="16.5" customHeight="1">
      <c r="A232" s="42"/>
      <c r="B232" s="43"/>
      <c r="C232" s="218" t="s">
        <v>872</v>
      </c>
      <c r="D232" s="218" t="s">
        <v>226</v>
      </c>
      <c r="E232" s="219" t="s">
        <v>1376</v>
      </c>
      <c r="F232" s="220" t="s">
        <v>1322</v>
      </c>
      <c r="G232" s="221" t="s">
        <v>1256</v>
      </c>
      <c r="H232" s="222">
        <v>6</v>
      </c>
      <c r="I232" s="223"/>
      <c r="J232" s="224">
        <f>ROUND(I232*H232,2)</f>
        <v>0</v>
      </c>
      <c r="K232" s="220" t="s">
        <v>28</v>
      </c>
      <c r="L232" s="48"/>
      <c r="M232" s="225" t="s">
        <v>28</v>
      </c>
      <c r="N232" s="226" t="s">
        <v>45</v>
      </c>
      <c r="O232" s="88"/>
      <c r="P232" s="227">
        <f>O232*H232</f>
        <v>0</v>
      </c>
      <c r="Q232" s="227">
        <v>0</v>
      </c>
      <c r="R232" s="227">
        <f>Q232*H232</f>
        <v>0</v>
      </c>
      <c r="S232" s="227">
        <v>0</v>
      </c>
      <c r="T232" s="228">
        <f>S232*H232</f>
        <v>0</v>
      </c>
      <c r="U232" s="42"/>
      <c r="V232" s="42"/>
      <c r="W232" s="42"/>
      <c r="X232" s="42"/>
      <c r="Y232" s="42"/>
      <c r="Z232" s="42"/>
      <c r="AA232" s="42"/>
      <c r="AB232" s="42"/>
      <c r="AC232" s="42"/>
      <c r="AD232" s="42"/>
      <c r="AE232" s="42"/>
      <c r="AR232" s="229" t="s">
        <v>606</v>
      </c>
      <c r="AT232" s="229" t="s">
        <v>226</v>
      </c>
      <c r="AU232" s="229" t="s">
        <v>224</v>
      </c>
      <c r="AY232" s="21" t="s">
        <v>223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21" t="s">
        <v>82</v>
      </c>
      <c r="BK232" s="230">
        <f>ROUND(I232*H232,2)</f>
        <v>0</v>
      </c>
      <c r="BL232" s="21" t="s">
        <v>606</v>
      </c>
      <c r="BM232" s="229" t="s">
        <v>1394</v>
      </c>
    </row>
    <row r="233" s="2" customFormat="1" ht="16.5" customHeight="1">
      <c r="A233" s="42"/>
      <c r="B233" s="43"/>
      <c r="C233" s="218" t="s">
        <v>877</v>
      </c>
      <c r="D233" s="218" t="s">
        <v>226</v>
      </c>
      <c r="E233" s="219" t="s">
        <v>1312</v>
      </c>
      <c r="F233" s="220" t="s">
        <v>1313</v>
      </c>
      <c r="G233" s="221" t="s">
        <v>1256</v>
      </c>
      <c r="H233" s="222">
        <v>9</v>
      </c>
      <c r="I233" s="223"/>
      <c r="J233" s="224">
        <f>ROUND(I233*H233,2)</f>
        <v>0</v>
      </c>
      <c r="K233" s="220" t="s">
        <v>28</v>
      </c>
      <c r="L233" s="48"/>
      <c r="M233" s="225" t="s">
        <v>28</v>
      </c>
      <c r="N233" s="226" t="s">
        <v>45</v>
      </c>
      <c r="O233" s="88"/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42"/>
      <c r="V233" s="42"/>
      <c r="W233" s="42"/>
      <c r="X233" s="42"/>
      <c r="Y233" s="42"/>
      <c r="Z233" s="42"/>
      <c r="AA233" s="42"/>
      <c r="AB233" s="42"/>
      <c r="AC233" s="42"/>
      <c r="AD233" s="42"/>
      <c r="AE233" s="42"/>
      <c r="AR233" s="229" t="s">
        <v>606</v>
      </c>
      <c r="AT233" s="229" t="s">
        <v>226</v>
      </c>
      <c r="AU233" s="229" t="s">
        <v>224</v>
      </c>
      <c r="AY233" s="21" t="s">
        <v>223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21" t="s">
        <v>82</v>
      </c>
      <c r="BK233" s="230">
        <f>ROUND(I233*H233,2)</f>
        <v>0</v>
      </c>
      <c r="BL233" s="21" t="s">
        <v>606</v>
      </c>
      <c r="BM233" s="229" t="s">
        <v>1395</v>
      </c>
    </row>
    <row r="234" s="2" customFormat="1" ht="16.5" customHeight="1">
      <c r="A234" s="42"/>
      <c r="B234" s="43"/>
      <c r="C234" s="218" t="s">
        <v>881</v>
      </c>
      <c r="D234" s="218" t="s">
        <v>226</v>
      </c>
      <c r="E234" s="219" t="s">
        <v>1328</v>
      </c>
      <c r="F234" s="220" t="s">
        <v>1329</v>
      </c>
      <c r="G234" s="221" t="s">
        <v>1256</v>
      </c>
      <c r="H234" s="222">
        <v>1</v>
      </c>
      <c r="I234" s="223"/>
      <c r="J234" s="224">
        <f>ROUND(I234*H234,2)</f>
        <v>0</v>
      </c>
      <c r="K234" s="220" t="s">
        <v>28</v>
      </c>
      <c r="L234" s="48"/>
      <c r="M234" s="225" t="s">
        <v>28</v>
      </c>
      <c r="N234" s="226" t="s">
        <v>45</v>
      </c>
      <c r="O234" s="88"/>
      <c r="P234" s="227">
        <f>O234*H234</f>
        <v>0</v>
      </c>
      <c r="Q234" s="227">
        <v>0</v>
      </c>
      <c r="R234" s="227">
        <f>Q234*H234</f>
        <v>0</v>
      </c>
      <c r="S234" s="227">
        <v>0</v>
      </c>
      <c r="T234" s="228">
        <f>S234*H234</f>
        <v>0</v>
      </c>
      <c r="U234" s="42"/>
      <c r="V234" s="42"/>
      <c r="W234" s="42"/>
      <c r="X234" s="42"/>
      <c r="Y234" s="42"/>
      <c r="Z234" s="42"/>
      <c r="AA234" s="42"/>
      <c r="AB234" s="42"/>
      <c r="AC234" s="42"/>
      <c r="AD234" s="42"/>
      <c r="AE234" s="42"/>
      <c r="AR234" s="229" t="s">
        <v>606</v>
      </c>
      <c r="AT234" s="229" t="s">
        <v>226</v>
      </c>
      <c r="AU234" s="229" t="s">
        <v>224</v>
      </c>
      <c r="AY234" s="21" t="s">
        <v>223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21" t="s">
        <v>82</v>
      </c>
      <c r="BK234" s="230">
        <f>ROUND(I234*H234,2)</f>
        <v>0</v>
      </c>
      <c r="BL234" s="21" t="s">
        <v>606</v>
      </c>
      <c r="BM234" s="229" t="s">
        <v>1396</v>
      </c>
    </row>
    <row r="235" s="2" customFormat="1" ht="16.5" customHeight="1">
      <c r="A235" s="42"/>
      <c r="B235" s="43"/>
      <c r="C235" s="218" t="s">
        <v>885</v>
      </c>
      <c r="D235" s="218" t="s">
        <v>226</v>
      </c>
      <c r="E235" s="219" t="s">
        <v>1314</v>
      </c>
      <c r="F235" s="220" t="s">
        <v>1315</v>
      </c>
      <c r="G235" s="221" t="s">
        <v>1256</v>
      </c>
      <c r="H235" s="222">
        <v>1</v>
      </c>
      <c r="I235" s="223"/>
      <c r="J235" s="224">
        <f>ROUND(I235*H235,2)</f>
        <v>0</v>
      </c>
      <c r="K235" s="220" t="s">
        <v>28</v>
      </c>
      <c r="L235" s="48"/>
      <c r="M235" s="225" t="s">
        <v>28</v>
      </c>
      <c r="N235" s="226" t="s">
        <v>45</v>
      </c>
      <c r="O235" s="88"/>
      <c r="P235" s="227">
        <f>O235*H235</f>
        <v>0</v>
      </c>
      <c r="Q235" s="227">
        <v>0</v>
      </c>
      <c r="R235" s="227">
        <f>Q235*H235</f>
        <v>0</v>
      </c>
      <c r="S235" s="227">
        <v>0</v>
      </c>
      <c r="T235" s="228">
        <f>S235*H235</f>
        <v>0</v>
      </c>
      <c r="U235" s="42"/>
      <c r="V235" s="42"/>
      <c r="W235" s="42"/>
      <c r="X235" s="42"/>
      <c r="Y235" s="42"/>
      <c r="Z235" s="42"/>
      <c r="AA235" s="42"/>
      <c r="AB235" s="42"/>
      <c r="AC235" s="42"/>
      <c r="AD235" s="42"/>
      <c r="AE235" s="42"/>
      <c r="AR235" s="229" t="s">
        <v>606</v>
      </c>
      <c r="AT235" s="229" t="s">
        <v>226</v>
      </c>
      <c r="AU235" s="229" t="s">
        <v>224</v>
      </c>
      <c r="AY235" s="21" t="s">
        <v>223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21" t="s">
        <v>82</v>
      </c>
      <c r="BK235" s="230">
        <f>ROUND(I235*H235,2)</f>
        <v>0</v>
      </c>
      <c r="BL235" s="21" t="s">
        <v>606</v>
      </c>
      <c r="BM235" s="229" t="s">
        <v>1397</v>
      </c>
    </row>
    <row r="236" s="2" customFormat="1" ht="16.5" customHeight="1">
      <c r="A236" s="42"/>
      <c r="B236" s="43"/>
      <c r="C236" s="218" t="s">
        <v>890</v>
      </c>
      <c r="D236" s="218" t="s">
        <v>226</v>
      </c>
      <c r="E236" s="219" t="s">
        <v>1287</v>
      </c>
      <c r="F236" s="220" t="s">
        <v>1288</v>
      </c>
      <c r="G236" s="221" t="s">
        <v>383</v>
      </c>
      <c r="H236" s="222">
        <v>24</v>
      </c>
      <c r="I236" s="223"/>
      <c r="J236" s="224">
        <f>ROUND(I236*H236,2)</f>
        <v>0</v>
      </c>
      <c r="K236" s="220" t="s">
        <v>28</v>
      </c>
      <c r="L236" s="48"/>
      <c r="M236" s="225" t="s">
        <v>28</v>
      </c>
      <c r="N236" s="226" t="s">
        <v>45</v>
      </c>
      <c r="O236" s="88"/>
      <c r="P236" s="227">
        <f>O236*H236</f>
        <v>0</v>
      </c>
      <c r="Q236" s="227">
        <v>0</v>
      </c>
      <c r="R236" s="227">
        <f>Q236*H236</f>
        <v>0</v>
      </c>
      <c r="S236" s="227">
        <v>0</v>
      </c>
      <c r="T236" s="228">
        <f>S236*H236</f>
        <v>0</v>
      </c>
      <c r="U236" s="42"/>
      <c r="V236" s="42"/>
      <c r="W236" s="42"/>
      <c r="X236" s="42"/>
      <c r="Y236" s="42"/>
      <c r="Z236" s="42"/>
      <c r="AA236" s="42"/>
      <c r="AB236" s="42"/>
      <c r="AC236" s="42"/>
      <c r="AD236" s="42"/>
      <c r="AE236" s="42"/>
      <c r="AR236" s="229" t="s">
        <v>606</v>
      </c>
      <c r="AT236" s="229" t="s">
        <v>226</v>
      </c>
      <c r="AU236" s="229" t="s">
        <v>224</v>
      </c>
      <c r="AY236" s="21" t="s">
        <v>223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21" t="s">
        <v>82</v>
      </c>
      <c r="BK236" s="230">
        <f>ROUND(I236*H236,2)</f>
        <v>0</v>
      </c>
      <c r="BL236" s="21" t="s">
        <v>606</v>
      </c>
      <c r="BM236" s="229" t="s">
        <v>1398</v>
      </c>
    </row>
    <row r="237" s="12" customFormat="1" ht="22.8" customHeight="1">
      <c r="A237" s="12"/>
      <c r="B237" s="202"/>
      <c r="C237" s="203"/>
      <c r="D237" s="204" t="s">
        <v>73</v>
      </c>
      <c r="E237" s="216" t="s">
        <v>1399</v>
      </c>
      <c r="F237" s="216" t="s">
        <v>1400</v>
      </c>
      <c r="G237" s="203"/>
      <c r="H237" s="203"/>
      <c r="I237" s="206"/>
      <c r="J237" s="217">
        <f>BK237</f>
        <v>0</v>
      </c>
      <c r="K237" s="203"/>
      <c r="L237" s="208"/>
      <c r="M237" s="209"/>
      <c r="N237" s="210"/>
      <c r="O237" s="210"/>
      <c r="P237" s="211">
        <f>P238+P307</f>
        <v>0</v>
      </c>
      <c r="Q237" s="210"/>
      <c r="R237" s="211">
        <f>R238+R307</f>
        <v>0</v>
      </c>
      <c r="S237" s="210"/>
      <c r="T237" s="212">
        <f>T238+T307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3" t="s">
        <v>82</v>
      </c>
      <c r="AT237" s="214" t="s">
        <v>73</v>
      </c>
      <c r="AU237" s="214" t="s">
        <v>82</v>
      </c>
      <c r="AY237" s="213" t="s">
        <v>223</v>
      </c>
      <c r="BK237" s="215">
        <f>BK238+BK307</f>
        <v>0</v>
      </c>
    </row>
    <row r="238" s="12" customFormat="1" ht="20.88" customHeight="1">
      <c r="A238" s="12"/>
      <c r="B238" s="202"/>
      <c r="C238" s="203"/>
      <c r="D238" s="204" t="s">
        <v>73</v>
      </c>
      <c r="E238" s="216" t="s">
        <v>1401</v>
      </c>
      <c r="F238" s="216" t="s">
        <v>1402</v>
      </c>
      <c r="G238" s="203"/>
      <c r="H238" s="203"/>
      <c r="I238" s="206"/>
      <c r="J238" s="217">
        <f>BK238</f>
        <v>0</v>
      </c>
      <c r="K238" s="203"/>
      <c r="L238" s="208"/>
      <c r="M238" s="209"/>
      <c r="N238" s="210"/>
      <c r="O238" s="210"/>
      <c r="P238" s="211">
        <f>P239+SUM(P240:P249)+P252+P265+P273+P279+P283+P286+P293+P298+P300</f>
        <v>0</v>
      </c>
      <c r="Q238" s="210"/>
      <c r="R238" s="211">
        <f>R239+SUM(R240:R249)+R252+R265+R273+R279+R283+R286+R293+R298+R300</f>
        <v>0</v>
      </c>
      <c r="S238" s="210"/>
      <c r="T238" s="212">
        <f>T239+SUM(T240:T249)+T252+T265+T273+T279+T283+T286+T293+T298+T300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3" t="s">
        <v>82</v>
      </c>
      <c r="AT238" s="214" t="s">
        <v>73</v>
      </c>
      <c r="AU238" s="214" t="s">
        <v>84</v>
      </c>
      <c r="AY238" s="213" t="s">
        <v>223</v>
      </c>
      <c r="BK238" s="215">
        <f>BK239+SUM(BK240:BK249)+BK252+BK265+BK273+BK279+BK283+BK286+BK293+BK298+BK300</f>
        <v>0</v>
      </c>
    </row>
    <row r="239" s="2" customFormat="1" ht="16.5" customHeight="1">
      <c r="A239" s="42"/>
      <c r="B239" s="43"/>
      <c r="C239" s="218" t="s">
        <v>894</v>
      </c>
      <c r="D239" s="218" t="s">
        <v>226</v>
      </c>
      <c r="E239" s="219" t="s">
        <v>1403</v>
      </c>
      <c r="F239" s="220" t="s">
        <v>1404</v>
      </c>
      <c r="G239" s="221" t="s">
        <v>383</v>
      </c>
      <c r="H239" s="222">
        <v>198</v>
      </c>
      <c r="I239" s="223"/>
      <c r="J239" s="224">
        <f>ROUND(I239*H239,2)</f>
        <v>0</v>
      </c>
      <c r="K239" s="220" t="s">
        <v>28</v>
      </c>
      <c r="L239" s="48"/>
      <c r="M239" s="225" t="s">
        <v>28</v>
      </c>
      <c r="N239" s="226" t="s">
        <v>45</v>
      </c>
      <c r="O239" s="88"/>
      <c r="P239" s="227">
        <f>O239*H239</f>
        <v>0</v>
      </c>
      <c r="Q239" s="227">
        <v>0</v>
      </c>
      <c r="R239" s="227">
        <f>Q239*H239</f>
        <v>0</v>
      </c>
      <c r="S239" s="227">
        <v>0</v>
      </c>
      <c r="T239" s="228">
        <f>S239*H239</f>
        <v>0</v>
      </c>
      <c r="U239" s="42"/>
      <c r="V239" s="42"/>
      <c r="W239" s="42"/>
      <c r="X239" s="42"/>
      <c r="Y239" s="42"/>
      <c r="Z239" s="42"/>
      <c r="AA239" s="42"/>
      <c r="AB239" s="42"/>
      <c r="AC239" s="42"/>
      <c r="AD239" s="42"/>
      <c r="AE239" s="42"/>
      <c r="AR239" s="229" t="s">
        <v>606</v>
      </c>
      <c r="AT239" s="229" t="s">
        <v>226</v>
      </c>
      <c r="AU239" s="229" t="s">
        <v>224</v>
      </c>
      <c r="AY239" s="21" t="s">
        <v>223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21" t="s">
        <v>82</v>
      </c>
      <c r="BK239" s="230">
        <f>ROUND(I239*H239,2)</f>
        <v>0</v>
      </c>
      <c r="BL239" s="21" t="s">
        <v>606</v>
      </c>
      <c r="BM239" s="229" t="s">
        <v>1405</v>
      </c>
    </row>
    <row r="240" s="2" customFormat="1" ht="16.5" customHeight="1">
      <c r="A240" s="42"/>
      <c r="B240" s="43"/>
      <c r="C240" s="218" t="s">
        <v>899</v>
      </c>
      <c r="D240" s="218" t="s">
        <v>226</v>
      </c>
      <c r="E240" s="219" t="s">
        <v>1406</v>
      </c>
      <c r="F240" s="220" t="s">
        <v>1407</v>
      </c>
      <c r="G240" s="221" t="s">
        <v>383</v>
      </c>
      <c r="H240" s="222">
        <v>135</v>
      </c>
      <c r="I240" s="223"/>
      <c r="J240" s="224">
        <f>ROUND(I240*H240,2)</f>
        <v>0</v>
      </c>
      <c r="K240" s="220" t="s">
        <v>28</v>
      </c>
      <c r="L240" s="48"/>
      <c r="M240" s="225" t="s">
        <v>28</v>
      </c>
      <c r="N240" s="226" t="s">
        <v>45</v>
      </c>
      <c r="O240" s="88"/>
      <c r="P240" s="227">
        <f>O240*H240</f>
        <v>0</v>
      </c>
      <c r="Q240" s="227">
        <v>0</v>
      </c>
      <c r="R240" s="227">
        <f>Q240*H240</f>
        <v>0</v>
      </c>
      <c r="S240" s="227">
        <v>0</v>
      </c>
      <c r="T240" s="228">
        <f>S240*H240</f>
        <v>0</v>
      </c>
      <c r="U240" s="42"/>
      <c r="V240" s="42"/>
      <c r="W240" s="42"/>
      <c r="X240" s="42"/>
      <c r="Y240" s="42"/>
      <c r="Z240" s="42"/>
      <c r="AA240" s="42"/>
      <c r="AB240" s="42"/>
      <c r="AC240" s="42"/>
      <c r="AD240" s="42"/>
      <c r="AE240" s="42"/>
      <c r="AR240" s="229" t="s">
        <v>606</v>
      </c>
      <c r="AT240" s="229" t="s">
        <v>226</v>
      </c>
      <c r="AU240" s="229" t="s">
        <v>224</v>
      </c>
      <c r="AY240" s="21" t="s">
        <v>223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21" t="s">
        <v>82</v>
      </c>
      <c r="BK240" s="230">
        <f>ROUND(I240*H240,2)</f>
        <v>0</v>
      </c>
      <c r="BL240" s="21" t="s">
        <v>606</v>
      </c>
      <c r="BM240" s="229" t="s">
        <v>1408</v>
      </c>
    </row>
    <row r="241" s="2" customFormat="1" ht="16.5" customHeight="1">
      <c r="A241" s="42"/>
      <c r="B241" s="43"/>
      <c r="C241" s="218" t="s">
        <v>903</v>
      </c>
      <c r="D241" s="218" t="s">
        <v>226</v>
      </c>
      <c r="E241" s="219" t="s">
        <v>1409</v>
      </c>
      <c r="F241" s="220" t="s">
        <v>1410</v>
      </c>
      <c r="G241" s="221" t="s">
        <v>383</v>
      </c>
      <c r="H241" s="222">
        <v>11</v>
      </c>
      <c r="I241" s="223"/>
      <c r="J241" s="224">
        <f>ROUND(I241*H241,2)</f>
        <v>0</v>
      </c>
      <c r="K241" s="220" t="s">
        <v>28</v>
      </c>
      <c r="L241" s="48"/>
      <c r="M241" s="225" t="s">
        <v>28</v>
      </c>
      <c r="N241" s="226" t="s">
        <v>45</v>
      </c>
      <c r="O241" s="88"/>
      <c r="P241" s="227">
        <f>O241*H241</f>
        <v>0</v>
      </c>
      <c r="Q241" s="227">
        <v>0</v>
      </c>
      <c r="R241" s="227">
        <f>Q241*H241</f>
        <v>0</v>
      </c>
      <c r="S241" s="227">
        <v>0</v>
      </c>
      <c r="T241" s="228">
        <f>S241*H241</f>
        <v>0</v>
      </c>
      <c r="U241" s="42"/>
      <c r="V241" s="42"/>
      <c r="W241" s="42"/>
      <c r="X241" s="42"/>
      <c r="Y241" s="42"/>
      <c r="Z241" s="42"/>
      <c r="AA241" s="42"/>
      <c r="AB241" s="42"/>
      <c r="AC241" s="42"/>
      <c r="AD241" s="42"/>
      <c r="AE241" s="42"/>
      <c r="AR241" s="229" t="s">
        <v>606</v>
      </c>
      <c r="AT241" s="229" t="s">
        <v>226</v>
      </c>
      <c r="AU241" s="229" t="s">
        <v>224</v>
      </c>
      <c r="AY241" s="21" t="s">
        <v>223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21" t="s">
        <v>82</v>
      </c>
      <c r="BK241" s="230">
        <f>ROUND(I241*H241,2)</f>
        <v>0</v>
      </c>
      <c r="BL241" s="21" t="s">
        <v>606</v>
      </c>
      <c r="BM241" s="229" t="s">
        <v>1411</v>
      </c>
    </row>
    <row r="242" s="2" customFormat="1" ht="16.5" customHeight="1">
      <c r="A242" s="42"/>
      <c r="B242" s="43"/>
      <c r="C242" s="218" t="s">
        <v>908</v>
      </c>
      <c r="D242" s="218" t="s">
        <v>226</v>
      </c>
      <c r="E242" s="219" t="s">
        <v>1412</v>
      </c>
      <c r="F242" s="220" t="s">
        <v>1413</v>
      </c>
      <c r="G242" s="221" t="s">
        <v>383</v>
      </c>
      <c r="H242" s="222">
        <v>8</v>
      </c>
      <c r="I242" s="223"/>
      <c r="J242" s="224">
        <f>ROUND(I242*H242,2)</f>
        <v>0</v>
      </c>
      <c r="K242" s="220" t="s">
        <v>28</v>
      </c>
      <c r="L242" s="48"/>
      <c r="M242" s="225" t="s">
        <v>28</v>
      </c>
      <c r="N242" s="226" t="s">
        <v>45</v>
      </c>
      <c r="O242" s="88"/>
      <c r="P242" s="227">
        <f>O242*H242</f>
        <v>0</v>
      </c>
      <c r="Q242" s="227">
        <v>0</v>
      </c>
      <c r="R242" s="227">
        <f>Q242*H242</f>
        <v>0</v>
      </c>
      <c r="S242" s="227">
        <v>0</v>
      </c>
      <c r="T242" s="228">
        <f>S242*H242</f>
        <v>0</v>
      </c>
      <c r="U242" s="42"/>
      <c r="V242" s="42"/>
      <c r="W242" s="42"/>
      <c r="X242" s="42"/>
      <c r="Y242" s="42"/>
      <c r="Z242" s="42"/>
      <c r="AA242" s="42"/>
      <c r="AB242" s="42"/>
      <c r="AC242" s="42"/>
      <c r="AD242" s="42"/>
      <c r="AE242" s="42"/>
      <c r="AR242" s="229" t="s">
        <v>606</v>
      </c>
      <c r="AT242" s="229" t="s">
        <v>226</v>
      </c>
      <c r="AU242" s="229" t="s">
        <v>224</v>
      </c>
      <c r="AY242" s="21" t="s">
        <v>223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21" t="s">
        <v>82</v>
      </c>
      <c r="BK242" s="230">
        <f>ROUND(I242*H242,2)</f>
        <v>0</v>
      </c>
      <c r="BL242" s="21" t="s">
        <v>606</v>
      </c>
      <c r="BM242" s="229" t="s">
        <v>1414</v>
      </c>
    </row>
    <row r="243" s="2" customFormat="1" ht="16.5" customHeight="1">
      <c r="A243" s="42"/>
      <c r="B243" s="43"/>
      <c r="C243" s="218" t="s">
        <v>912</v>
      </c>
      <c r="D243" s="218" t="s">
        <v>226</v>
      </c>
      <c r="E243" s="219" t="s">
        <v>1415</v>
      </c>
      <c r="F243" s="220" t="s">
        <v>1416</v>
      </c>
      <c r="G243" s="221" t="s">
        <v>240</v>
      </c>
      <c r="H243" s="222">
        <v>70</v>
      </c>
      <c r="I243" s="223"/>
      <c r="J243" s="224">
        <f>ROUND(I243*H243,2)</f>
        <v>0</v>
      </c>
      <c r="K243" s="220" t="s">
        <v>28</v>
      </c>
      <c r="L243" s="48"/>
      <c r="M243" s="225" t="s">
        <v>28</v>
      </c>
      <c r="N243" s="226" t="s">
        <v>45</v>
      </c>
      <c r="O243" s="88"/>
      <c r="P243" s="227">
        <f>O243*H243</f>
        <v>0</v>
      </c>
      <c r="Q243" s="227">
        <v>0</v>
      </c>
      <c r="R243" s="227">
        <f>Q243*H243</f>
        <v>0</v>
      </c>
      <c r="S243" s="227">
        <v>0</v>
      </c>
      <c r="T243" s="228">
        <f>S243*H243</f>
        <v>0</v>
      </c>
      <c r="U243" s="42"/>
      <c r="V243" s="42"/>
      <c r="W243" s="42"/>
      <c r="X243" s="42"/>
      <c r="Y243" s="42"/>
      <c r="Z243" s="42"/>
      <c r="AA243" s="42"/>
      <c r="AB243" s="42"/>
      <c r="AC243" s="42"/>
      <c r="AD243" s="42"/>
      <c r="AE243" s="42"/>
      <c r="AR243" s="229" t="s">
        <v>606</v>
      </c>
      <c r="AT243" s="229" t="s">
        <v>226</v>
      </c>
      <c r="AU243" s="229" t="s">
        <v>224</v>
      </c>
      <c r="AY243" s="21" t="s">
        <v>223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21" t="s">
        <v>82</v>
      </c>
      <c r="BK243" s="230">
        <f>ROUND(I243*H243,2)</f>
        <v>0</v>
      </c>
      <c r="BL243" s="21" t="s">
        <v>606</v>
      </c>
      <c r="BM243" s="229" t="s">
        <v>1417</v>
      </c>
    </row>
    <row r="244" s="2" customFormat="1" ht="16.5" customHeight="1">
      <c r="A244" s="42"/>
      <c r="B244" s="43"/>
      <c r="C244" s="218" t="s">
        <v>916</v>
      </c>
      <c r="D244" s="218" t="s">
        <v>226</v>
      </c>
      <c r="E244" s="219" t="s">
        <v>1418</v>
      </c>
      <c r="F244" s="220" t="s">
        <v>1419</v>
      </c>
      <c r="G244" s="221" t="s">
        <v>240</v>
      </c>
      <c r="H244" s="222">
        <v>160</v>
      </c>
      <c r="I244" s="223"/>
      <c r="J244" s="224">
        <f>ROUND(I244*H244,2)</f>
        <v>0</v>
      </c>
      <c r="K244" s="220" t="s">
        <v>28</v>
      </c>
      <c r="L244" s="48"/>
      <c r="M244" s="225" t="s">
        <v>28</v>
      </c>
      <c r="N244" s="226" t="s">
        <v>45</v>
      </c>
      <c r="O244" s="88"/>
      <c r="P244" s="227">
        <f>O244*H244</f>
        <v>0</v>
      </c>
      <c r="Q244" s="227">
        <v>0</v>
      </c>
      <c r="R244" s="227">
        <f>Q244*H244</f>
        <v>0</v>
      </c>
      <c r="S244" s="227">
        <v>0</v>
      </c>
      <c r="T244" s="228">
        <f>S244*H244</f>
        <v>0</v>
      </c>
      <c r="U244" s="42"/>
      <c r="V244" s="42"/>
      <c r="W244" s="42"/>
      <c r="X244" s="42"/>
      <c r="Y244" s="42"/>
      <c r="Z244" s="42"/>
      <c r="AA244" s="42"/>
      <c r="AB244" s="42"/>
      <c r="AC244" s="42"/>
      <c r="AD244" s="42"/>
      <c r="AE244" s="42"/>
      <c r="AR244" s="229" t="s">
        <v>606</v>
      </c>
      <c r="AT244" s="229" t="s">
        <v>226</v>
      </c>
      <c r="AU244" s="229" t="s">
        <v>224</v>
      </c>
      <c r="AY244" s="21" t="s">
        <v>223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21" t="s">
        <v>82</v>
      </c>
      <c r="BK244" s="230">
        <f>ROUND(I244*H244,2)</f>
        <v>0</v>
      </c>
      <c r="BL244" s="21" t="s">
        <v>606</v>
      </c>
      <c r="BM244" s="229" t="s">
        <v>1420</v>
      </c>
    </row>
    <row r="245" s="2" customFormat="1" ht="16.5" customHeight="1">
      <c r="A245" s="42"/>
      <c r="B245" s="43"/>
      <c r="C245" s="218" t="s">
        <v>921</v>
      </c>
      <c r="D245" s="218" t="s">
        <v>226</v>
      </c>
      <c r="E245" s="219" t="s">
        <v>1421</v>
      </c>
      <c r="F245" s="220" t="s">
        <v>1422</v>
      </c>
      <c r="G245" s="221" t="s">
        <v>240</v>
      </c>
      <c r="H245" s="222">
        <v>80</v>
      </c>
      <c r="I245" s="223"/>
      <c r="J245" s="224">
        <f>ROUND(I245*H245,2)</f>
        <v>0</v>
      </c>
      <c r="K245" s="220" t="s">
        <v>28</v>
      </c>
      <c r="L245" s="48"/>
      <c r="M245" s="225" t="s">
        <v>28</v>
      </c>
      <c r="N245" s="226" t="s">
        <v>45</v>
      </c>
      <c r="O245" s="88"/>
      <c r="P245" s="227">
        <f>O245*H245</f>
        <v>0</v>
      </c>
      <c r="Q245" s="227">
        <v>0</v>
      </c>
      <c r="R245" s="227">
        <f>Q245*H245</f>
        <v>0</v>
      </c>
      <c r="S245" s="227">
        <v>0</v>
      </c>
      <c r="T245" s="228">
        <f>S245*H245</f>
        <v>0</v>
      </c>
      <c r="U245" s="42"/>
      <c r="V245" s="42"/>
      <c r="W245" s="42"/>
      <c r="X245" s="42"/>
      <c r="Y245" s="42"/>
      <c r="Z245" s="42"/>
      <c r="AA245" s="42"/>
      <c r="AB245" s="42"/>
      <c r="AC245" s="42"/>
      <c r="AD245" s="42"/>
      <c r="AE245" s="42"/>
      <c r="AR245" s="229" t="s">
        <v>606</v>
      </c>
      <c r="AT245" s="229" t="s">
        <v>226</v>
      </c>
      <c r="AU245" s="229" t="s">
        <v>224</v>
      </c>
      <c r="AY245" s="21" t="s">
        <v>223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21" t="s">
        <v>82</v>
      </c>
      <c r="BK245" s="230">
        <f>ROUND(I245*H245,2)</f>
        <v>0</v>
      </c>
      <c r="BL245" s="21" t="s">
        <v>606</v>
      </c>
      <c r="BM245" s="229" t="s">
        <v>1423</v>
      </c>
    </row>
    <row r="246" s="2" customFormat="1" ht="16.5" customHeight="1">
      <c r="A246" s="42"/>
      <c r="B246" s="43"/>
      <c r="C246" s="218" t="s">
        <v>925</v>
      </c>
      <c r="D246" s="218" t="s">
        <v>226</v>
      </c>
      <c r="E246" s="219" t="s">
        <v>1424</v>
      </c>
      <c r="F246" s="220" t="s">
        <v>1425</v>
      </c>
      <c r="G246" s="221" t="s">
        <v>240</v>
      </c>
      <c r="H246" s="222">
        <v>20</v>
      </c>
      <c r="I246" s="223"/>
      <c r="J246" s="224">
        <f>ROUND(I246*H246,2)</f>
        <v>0</v>
      </c>
      <c r="K246" s="220" t="s">
        <v>28</v>
      </c>
      <c r="L246" s="48"/>
      <c r="M246" s="225" t="s">
        <v>28</v>
      </c>
      <c r="N246" s="226" t="s">
        <v>45</v>
      </c>
      <c r="O246" s="88"/>
      <c r="P246" s="227">
        <f>O246*H246</f>
        <v>0</v>
      </c>
      <c r="Q246" s="227">
        <v>0</v>
      </c>
      <c r="R246" s="227">
        <f>Q246*H246</f>
        <v>0</v>
      </c>
      <c r="S246" s="227">
        <v>0</v>
      </c>
      <c r="T246" s="228">
        <f>S246*H246</f>
        <v>0</v>
      </c>
      <c r="U246" s="42"/>
      <c r="V246" s="42"/>
      <c r="W246" s="42"/>
      <c r="X246" s="42"/>
      <c r="Y246" s="42"/>
      <c r="Z246" s="42"/>
      <c r="AA246" s="42"/>
      <c r="AB246" s="42"/>
      <c r="AC246" s="42"/>
      <c r="AD246" s="42"/>
      <c r="AE246" s="42"/>
      <c r="AR246" s="229" t="s">
        <v>606</v>
      </c>
      <c r="AT246" s="229" t="s">
        <v>226</v>
      </c>
      <c r="AU246" s="229" t="s">
        <v>224</v>
      </c>
      <c r="AY246" s="21" t="s">
        <v>223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21" t="s">
        <v>82</v>
      </c>
      <c r="BK246" s="230">
        <f>ROUND(I246*H246,2)</f>
        <v>0</v>
      </c>
      <c r="BL246" s="21" t="s">
        <v>606</v>
      </c>
      <c r="BM246" s="229" t="s">
        <v>1426</v>
      </c>
    </row>
    <row r="247" s="2" customFormat="1" ht="16.5" customHeight="1">
      <c r="A247" s="42"/>
      <c r="B247" s="43"/>
      <c r="C247" s="218" t="s">
        <v>931</v>
      </c>
      <c r="D247" s="218" t="s">
        <v>226</v>
      </c>
      <c r="E247" s="219" t="s">
        <v>1427</v>
      </c>
      <c r="F247" s="220" t="s">
        <v>1428</v>
      </c>
      <c r="G247" s="221" t="s">
        <v>240</v>
      </c>
      <c r="H247" s="222">
        <v>15</v>
      </c>
      <c r="I247" s="223"/>
      <c r="J247" s="224">
        <f>ROUND(I247*H247,2)</f>
        <v>0</v>
      </c>
      <c r="K247" s="220" t="s">
        <v>28</v>
      </c>
      <c r="L247" s="48"/>
      <c r="M247" s="225" t="s">
        <v>28</v>
      </c>
      <c r="N247" s="226" t="s">
        <v>45</v>
      </c>
      <c r="O247" s="88"/>
      <c r="P247" s="227">
        <f>O247*H247</f>
        <v>0</v>
      </c>
      <c r="Q247" s="227">
        <v>0</v>
      </c>
      <c r="R247" s="227">
        <f>Q247*H247</f>
        <v>0</v>
      </c>
      <c r="S247" s="227">
        <v>0</v>
      </c>
      <c r="T247" s="228">
        <f>S247*H247</f>
        <v>0</v>
      </c>
      <c r="U247" s="42"/>
      <c r="V247" s="42"/>
      <c r="W247" s="42"/>
      <c r="X247" s="42"/>
      <c r="Y247" s="42"/>
      <c r="Z247" s="42"/>
      <c r="AA247" s="42"/>
      <c r="AB247" s="42"/>
      <c r="AC247" s="42"/>
      <c r="AD247" s="42"/>
      <c r="AE247" s="42"/>
      <c r="AR247" s="229" t="s">
        <v>606</v>
      </c>
      <c r="AT247" s="229" t="s">
        <v>226</v>
      </c>
      <c r="AU247" s="229" t="s">
        <v>224</v>
      </c>
      <c r="AY247" s="21" t="s">
        <v>223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21" t="s">
        <v>82</v>
      </c>
      <c r="BK247" s="230">
        <f>ROUND(I247*H247,2)</f>
        <v>0</v>
      </c>
      <c r="BL247" s="21" t="s">
        <v>606</v>
      </c>
      <c r="BM247" s="229" t="s">
        <v>1429</v>
      </c>
    </row>
    <row r="248" s="2" customFormat="1" ht="16.5" customHeight="1">
      <c r="A248" s="42"/>
      <c r="B248" s="43"/>
      <c r="C248" s="218" t="s">
        <v>935</v>
      </c>
      <c r="D248" s="218" t="s">
        <v>226</v>
      </c>
      <c r="E248" s="219" t="s">
        <v>1430</v>
      </c>
      <c r="F248" s="220" t="s">
        <v>1431</v>
      </c>
      <c r="G248" s="221" t="s">
        <v>240</v>
      </c>
      <c r="H248" s="222">
        <v>5</v>
      </c>
      <c r="I248" s="223"/>
      <c r="J248" s="224">
        <f>ROUND(I248*H248,2)</f>
        <v>0</v>
      </c>
      <c r="K248" s="220" t="s">
        <v>28</v>
      </c>
      <c r="L248" s="48"/>
      <c r="M248" s="225" t="s">
        <v>28</v>
      </c>
      <c r="N248" s="226" t="s">
        <v>45</v>
      </c>
      <c r="O248" s="88"/>
      <c r="P248" s="227">
        <f>O248*H248</f>
        <v>0</v>
      </c>
      <c r="Q248" s="227">
        <v>0</v>
      </c>
      <c r="R248" s="227">
        <f>Q248*H248</f>
        <v>0</v>
      </c>
      <c r="S248" s="227">
        <v>0</v>
      </c>
      <c r="T248" s="228">
        <f>S248*H248</f>
        <v>0</v>
      </c>
      <c r="U248" s="42"/>
      <c r="V248" s="42"/>
      <c r="W248" s="42"/>
      <c r="X248" s="42"/>
      <c r="Y248" s="42"/>
      <c r="Z248" s="42"/>
      <c r="AA248" s="42"/>
      <c r="AB248" s="42"/>
      <c r="AC248" s="42"/>
      <c r="AD248" s="42"/>
      <c r="AE248" s="42"/>
      <c r="AR248" s="229" t="s">
        <v>606</v>
      </c>
      <c r="AT248" s="229" t="s">
        <v>226</v>
      </c>
      <c r="AU248" s="229" t="s">
        <v>224</v>
      </c>
      <c r="AY248" s="21" t="s">
        <v>223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21" t="s">
        <v>82</v>
      </c>
      <c r="BK248" s="230">
        <f>ROUND(I248*H248,2)</f>
        <v>0</v>
      </c>
      <c r="BL248" s="21" t="s">
        <v>606</v>
      </c>
      <c r="BM248" s="229" t="s">
        <v>1432</v>
      </c>
    </row>
    <row r="249" s="17" customFormat="1" ht="20.88" customHeight="1">
      <c r="A249" s="17"/>
      <c r="B249" s="293"/>
      <c r="C249" s="294"/>
      <c r="D249" s="295" t="s">
        <v>73</v>
      </c>
      <c r="E249" s="295" t="s">
        <v>1433</v>
      </c>
      <c r="F249" s="295" t="s">
        <v>1434</v>
      </c>
      <c r="G249" s="294"/>
      <c r="H249" s="294"/>
      <c r="I249" s="296"/>
      <c r="J249" s="297">
        <f>BK249</f>
        <v>0</v>
      </c>
      <c r="K249" s="294"/>
      <c r="L249" s="298"/>
      <c r="M249" s="299"/>
      <c r="N249" s="300"/>
      <c r="O249" s="300"/>
      <c r="P249" s="301">
        <f>SUM(P250:P251)</f>
        <v>0</v>
      </c>
      <c r="Q249" s="300"/>
      <c r="R249" s="301">
        <f>SUM(R250:R251)</f>
        <v>0</v>
      </c>
      <c r="S249" s="300"/>
      <c r="T249" s="302">
        <f>SUM(T250:T251)</f>
        <v>0</v>
      </c>
      <c r="U249" s="17"/>
      <c r="V249" s="17"/>
      <c r="W249" s="17"/>
      <c r="X249" s="17"/>
      <c r="Y249" s="17"/>
      <c r="Z249" s="17"/>
      <c r="AA249" s="17"/>
      <c r="AB249" s="17"/>
      <c r="AC249" s="17"/>
      <c r="AD249" s="17"/>
      <c r="AE249" s="17"/>
      <c r="AR249" s="303" t="s">
        <v>82</v>
      </c>
      <c r="AT249" s="304" t="s">
        <v>73</v>
      </c>
      <c r="AU249" s="304" t="s">
        <v>224</v>
      </c>
      <c r="AY249" s="303" t="s">
        <v>223</v>
      </c>
      <c r="BK249" s="305">
        <f>SUM(BK250:BK251)</f>
        <v>0</v>
      </c>
    </row>
    <row r="250" s="2" customFormat="1" ht="16.5" customHeight="1">
      <c r="A250" s="42"/>
      <c r="B250" s="43"/>
      <c r="C250" s="218" t="s">
        <v>939</v>
      </c>
      <c r="D250" s="218" t="s">
        <v>226</v>
      </c>
      <c r="E250" s="219" t="s">
        <v>1435</v>
      </c>
      <c r="F250" s="220" t="s">
        <v>1436</v>
      </c>
      <c r="G250" s="221" t="s">
        <v>240</v>
      </c>
      <c r="H250" s="222">
        <v>120</v>
      </c>
      <c r="I250" s="223"/>
      <c r="J250" s="224">
        <f>ROUND(I250*H250,2)</f>
        <v>0</v>
      </c>
      <c r="K250" s="220" t="s">
        <v>28</v>
      </c>
      <c r="L250" s="48"/>
      <c r="M250" s="225" t="s">
        <v>28</v>
      </c>
      <c r="N250" s="226" t="s">
        <v>45</v>
      </c>
      <c r="O250" s="88"/>
      <c r="P250" s="227">
        <f>O250*H250</f>
        <v>0</v>
      </c>
      <c r="Q250" s="227">
        <v>0</v>
      </c>
      <c r="R250" s="227">
        <f>Q250*H250</f>
        <v>0</v>
      </c>
      <c r="S250" s="227">
        <v>0</v>
      </c>
      <c r="T250" s="228">
        <f>S250*H250</f>
        <v>0</v>
      </c>
      <c r="U250" s="42"/>
      <c r="V250" s="42"/>
      <c r="W250" s="42"/>
      <c r="X250" s="42"/>
      <c r="Y250" s="42"/>
      <c r="Z250" s="42"/>
      <c r="AA250" s="42"/>
      <c r="AB250" s="42"/>
      <c r="AC250" s="42"/>
      <c r="AD250" s="42"/>
      <c r="AE250" s="42"/>
      <c r="AR250" s="229" t="s">
        <v>606</v>
      </c>
      <c r="AT250" s="229" t="s">
        <v>226</v>
      </c>
      <c r="AU250" s="229" t="s">
        <v>231</v>
      </c>
      <c r="AY250" s="21" t="s">
        <v>223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21" t="s">
        <v>82</v>
      </c>
      <c r="BK250" s="230">
        <f>ROUND(I250*H250,2)</f>
        <v>0</v>
      </c>
      <c r="BL250" s="21" t="s">
        <v>606</v>
      </c>
      <c r="BM250" s="229" t="s">
        <v>1437</v>
      </c>
    </row>
    <row r="251" s="2" customFormat="1" ht="16.5" customHeight="1">
      <c r="A251" s="42"/>
      <c r="B251" s="43"/>
      <c r="C251" s="218" t="s">
        <v>943</v>
      </c>
      <c r="D251" s="218" t="s">
        <v>226</v>
      </c>
      <c r="E251" s="219" t="s">
        <v>1438</v>
      </c>
      <c r="F251" s="220" t="s">
        <v>1439</v>
      </c>
      <c r="G251" s="221" t="s">
        <v>240</v>
      </c>
      <c r="H251" s="222">
        <v>40</v>
      </c>
      <c r="I251" s="223"/>
      <c r="J251" s="224">
        <f>ROUND(I251*H251,2)</f>
        <v>0</v>
      </c>
      <c r="K251" s="220" t="s">
        <v>28</v>
      </c>
      <c r="L251" s="48"/>
      <c r="M251" s="225" t="s">
        <v>28</v>
      </c>
      <c r="N251" s="226" t="s">
        <v>45</v>
      </c>
      <c r="O251" s="88"/>
      <c r="P251" s="227">
        <f>O251*H251</f>
        <v>0</v>
      </c>
      <c r="Q251" s="227">
        <v>0</v>
      </c>
      <c r="R251" s="227">
        <f>Q251*H251</f>
        <v>0</v>
      </c>
      <c r="S251" s="227">
        <v>0</v>
      </c>
      <c r="T251" s="228">
        <f>S251*H251</f>
        <v>0</v>
      </c>
      <c r="U251" s="42"/>
      <c r="V251" s="42"/>
      <c r="W251" s="42"/>
      <c r="X251" s="42"/>
      <c r="Y251" s="42"/>
      <c r="Z251" s="42"/>
      <c r="AA251" s="42"/>
      <c r="AB251" s="42"/>
      <c r="AC251" s="42"/>
      <c r="AD251" s="42"/>
      <c r="AE251" s="42"/>
      <c r="AR251" s="229" t="s">
        <v>606</v>
      </c>
      <c r="AT251" s="229" t="s">
        <v>226</v>
      </c>
      <c r="AU251" s="229" t="s">
        <v>231</v>
      </c>
      <c r="AY251" s="21" t="s">
        <v>223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21" t="s">
        <v>82</v>
      </c>
      <c r="BK251" s="230">
        <f>ROUND(I251*H251,2)</f>
        <v>0</v>
      </c>
      <c r="BL251" s="21" t="s">
        <v>606</v>
      </c>
      <c r="BM251" s="229" t="s">
        <v>1440</v>
      </c>
    </row>
    <row r="252" s="17" customFormat="1" ht="20.88" customHeight="1">
      <c r="A252" s="17"/>
      <c r="B252" s="293"/>
      <c r="C252" s="294"/>
      <c r="D252" s="295" t="s">
        <v>73</v>
      </c>
      <c r="E252" s="295" t="s">
        <v>1441</v>
      </c>
      <c r="F252" s="295" t="s">
        <v>1442</v>
      </c>
      <c r="G252" s="294"/>
      <c r="H252" s="294"/>
      <c r="I252" s="296"/>
      <c r="J252" s="297">
        <f>BK252</f>
        <v>0</v>
      </c>
      <c r="K252" s="294"/>
      <c r="L252" s="298"/>
      <c r="M252" s="299"/>
      <c r="N252" s="300"/>
      <c r="O252" s="300"/>
      <c r="P252" s="301">
        <f>SUM(P253:P264)</f>
        <v>0</v>
      </c>
      <c r="Q252" s="300"/>
      <c r="R252" s="301">
        <f>SUM(R253:R264)</f>
        <v>0</v>
      </c>
      <c r="S252" s="300"/>
      <c r="T252" s="302">
        <f>SUM(T253:T264)</f>
        <v>0</v>
      </c>
      <c r="U252" s="17"/>
      <c r="V252" s="17"/>
      <c r="W252" s="17"/>
      <c r="X252" s="17"/>
      <c r="Y252" s="17"/>
      <c r="Z252" s="17"/>
      <c r="AA252" s="17"/>
      <c r="AB252" s="17"/>
      <c r="AC252" s="17"/>
      <c r="AD252" s="17"/>
      <c r="AE252" s="17"/>
      <c r="AR252" s="303" t="s">
        <v>82</v>
      </c>
      <c r="AT252" s="304" t="s">
        <v>73</v>
      </c>
      <c r="AU252" s="304" t="s">
        <v>224</v>
      </c>
      <c r="AY252" s="303" t="s">
        <v>223</v>
      </c>
      <c r="BK252" s="305">
        <f>SUM(BK253:BK264)</f>
        <v>0</v>
      </c>
    </row>
    <row r="253" s="2" customFormat="1" ht="16.5" customHeight="1">
      <c r="A253" s="42"/>
      <c r="B253" s="43"/>
      <c r="C253" s="218" t="s">
        <v>947</v>
      </c>
      <c r="D253" s="218" t="s">
        <v>226</v>
      </c>
      <c r="E253" s="219" t="s">
        <v>1443</v>
      </c>
      <c r="F253" s="220" t="s">
        <v>1444</v>
      </c>
      <c r="G253" s="221" t="s">
        <v>240</v>
      </c>
      <c r="H253" s="222">
        <v>595</v>
      </c>
      <c r="I253" s="223"/>
      <c r="J253" s="224">
        <f>ROUND(I253*H253,2)</f>
        <v>0</v>
      </c>
      <c r="K253" s="220" t="s">
        <v>28</v>
      </c>
      <c r="L253" s="48"/>
      <c r="M253" s="225" t="s">
        <v>28</v>
      </c>
      <c r="N253" s="226" t="s">
        <v>45</v>
      </c>
      <c r="O253" s="88"/>
      <c r="P253" s="227">
        <f>O253*H253</f>
        <v>0</v>
      </c>
      <c r="Q253" s="227">
        <v>0</v>
      </c>
      <c r="R253" s="227">
        <f>Q253*H253</f>
        <v>0</v>
      </c>
      <c r="S253" s="227">
        <v>0</v>
      </c>
      <c r="T253" s="228">
        <f>S253*H253</f>
        <v>0</v>
      </c>
      <c r="U253" s="42"/>
      <c r="V253" s="42"/>
      <c r="W253" s="42"/>
      <c r="X253" s="42"/>
      <c r="Y253" s="42"/>
      <c r="Z253" s="42"/>
      <c r="AA253" s="42"/>
      <c r="AB253" s="42"/>
      <c r="AC253" s="42"/>
      <c r="AD253" s="42"/>
      <c r="AE253" s="42"/>
      <c r="AR253" s="229" t="s">
        <v>606</v>
      </c>
      <c r="AT253" s="229" t="s">
        <v>226</v>
      </c>
      <c r="AU253" s="229" t="s">
        <v>231</v>
      </c>
      <c r="AY253" s="21" t="s">
        <v>223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21" t="s">
        <v>82</v>
      </c>
      <c r="BK253" s="230">
        <f>ROUND(I253*H253,2)</f>
        <v>0</v>
      </c>
      <c r="BL253" s="21" t="s">
        <v>606</v>
      </c>
      <c r="BM253" s="229" t="s">
        <v>1445</v>
      </c>
    </row>
    <row r="254" s="2" customFormat="1" ht="16.5" customHeight="1">
      <c r="A254" s="42"/>
      <c r="B254" s="43"/>
      <c r="C254" s="218" t="s">
        <v>951</v>
      </c>
      <c r="D254" s="218" t="s">
        <v>226</v>
      </c>
      <c r="E254" s="219" t="s">
        <v>1446</v>
      </c>
      <c r="F254" s="220" t="s">
        <v>1447</v>
      </c>
      <c r="G254" s="221" t="s">
        <v>240</v>
      </c>
      <c r="H254" s="222">
        <v>1295</v>
      </c>
      <c r="I254" s="223"/>
      <c r="J254" s="224">
        <f>ROUND(I254*H254,2)</f>
        <v>0</v>
      </c>
      <c r="K254" s="220" t="s">
        <v>28</v>
      </c>
      <c r="L254" s="48"/>
      <c r="M254" s="225" t="s">
        <v>28</v>
      </c>
      <c r="N254" s="226" t="s">
        <v>45</v>
      </c>
      <c r="O254" s="88"/>
      <c r="P254" s="227">
        <f>O254*H254</f>
        <v>0</v>
      </c>
      <c r="Q254" s="227">
        <v>0</v>
      </c>
      <c r="R254" s="227">
        <f>Q254*H254</f>
        <v>0</v>
      </c>
      <c r="S254" s="227">
        <v>0</v>
      </c>
      <c r="T254" s="228">
        <f>S254*H254</f>
        <v>0</v>
      </c>
      <c r="U254" s="42"/>
      <c r="V254" s="42"/>
      <c r="W254" s="42"/>
      <c r="X254" s="42"/>
      <c r="Y254" s="42"/>
      <c r="Z254" s="42"/>
      <c r="AA254" s="42"/>
      <c r="AB254" s="42"/>
      <c r="AC254" s="42"/>
      <c r="AD254" s="42"/>
      <c r="AE254" s="42"/>
      <c r="AR254" s="229" t="s">
        <v>606</v>
      </c>
      <c r="AT254" s="229" t="s">
        <v>226</v>
      </c>
      <c r="AU254" s="229" t="s">
        <v>231</v>
      </c>
      <c r="AY254" s="21" t="s">
        <v>223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21" t="s">
        <v>82</v>
      </c>
      <c r="BK254" s="230">
        <f>ROUND(I254*H254,2)</f>
        <v>0</v>
      </c>
      <c r="BL254" s="21" t="s">
        <v>606</v>
      </c>
      <c r="BM254" s="229" t="s">
        <v>1448</v>
      </c>
    </row>
    <row r="255" s="2" customFormat="1" ht="16.5" customHeight="1">
      <c r="A255" s="42"/>
      <c r="B255" s="43"/>
      <c r="C255" s="218" t="s">
        <v>955</v>
      </c>
      <c r="D255" s="218" t="s">
        <v>226</v>
      </c>
      <c r="E255" s="219" t="s">
        <v>1449</v>
      </c>
      <c r="F255" s="220" t="s">
        <v>1450</v>
      </c>
      <c r="G255" s="221" t="s">
        <v>240</v>
      </c>
      <c r="H255" s="222">
        <v>1660</v>
      </c>
      <c r="I255" s="223"/>
      <c r="J255" s="224">
        <f>ROUND(I255*H255,2)</f>
        <v>0</v>
      </c>
      <c r="K255" s="220" t="s">
        <v>28</v>
      </c>
      <c r="L255" s="48"/>
      <c r="M255" s="225" t="s">
        <v>28</v>
      </c>
      <c r="N255" s="226" t="s">
        <v>45</v>
      </c>
      <c r="O255" s="88"/>
      <c r="P255" s="227">
        <f>O255*H255</f>
        <v>0</v>
      </c>
      <c r="Q255" s="227">
        <v>0</v>
      </c>
      <c r="R255" s="227">
        <f>Q255*H255</f>
        <v>0</v>
      </c>
      <c r="S255" s="227">
        <v>0</v>
      </c>
      <c r="T255" s="228">
        <f>S255*H255</f>
        <v>0</v>
      </c>
      <c r="U255" s="42"/>
      <c r="V255" s="42"/>
      <c r="W255" s="42"/>
      <c r="X255" s="42"/>
      <c r="Y255" s="42"/>
      <c r="Z255" s="42"/>
      <c r="AA255" s="42"/>
      <c r="AB255" s="42"/>
      <c r="AC255" s="42"/>
      <c r="AD255" s="42"/>
      <c r="AE255" s="42"/>
      <c r="AR255" s="229" t="s">
        <v>606</v>
      </c>
      <c r="AT255" s="229" t="s">
        <v>226</v>
      </c>
      <c r="AU255" s="229" t="s">
        <v>231</v>
      </c>
      <c r="AY255" s="21" t="s">
        <v>223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21" t="s">
        <v>82</v>
      </c>
      <c r="BK255" s="230">
        <f>ROUND(I255*H255,2)</f>
        <v>0</v>
      </c>
      <c r="BL255" s="21" t="s">
        <v>606</v>
      </c>
      <c r="BM255" s="229" t="s">
        <v>1451</v>
      </c>
    </row>
    <row r="256" s="2" customFormat="1" ht="16.5" customHeight="1">
      <c r="A256" s="42"/>
      <c r="B256" s="43"/>
      <c r="C256" s="218" t="s">
        <v>959</v>
      </c>
      <c r="D256" s="218" t="s">
        <v>226</v>
      </c>
      <c r="E256" s="219" t="s">
        <v>1452</v>
      </c>
      <c r="F256" s="220" t="s">
        <v>1453</v>
      </c>
      <c r="G256" s="221" t="s">
        <v>240</v>
      </c>
      <c r="H256" s="222">
        <v>1850</v>
      </c>
      <c r="I256" s="223"/>
      <c r="J256" s="224">
        <f>ROUND(I256*H256,2)</f>
        <v>0</v>
      </c>
      <c r="K256" s="220" t="s">
        <v>28</v>
      </c>
      <c r="L256" s="48"/>
      <c r="M256" s="225" t="s">
        <v>28</v>
      </c>
      <c r="N256" s="226" t="s">
        <v>45</v>
      </c>
      <c r="O256" s="88"/>
      <c r="P256" s="227">
        <f>O256*H256</f>
        <v>0</v>
      </c>
      <c r="Q256" s="227">
        <v>0</v>
      </c>
      <c r="R256" s="227">
        <f>Q256*H256</f>
        <v>0</v>
      </c>
      <c r="S256" s="227">
        <v>0</v>
      </c>
      <c r="T256" s="228">
        <f>S256*H256</f>
        <v>0</v>
      </c>
      <c r="U256" s="42"/>
      <c r="V256" s="42"/>
      <c r="W256" s="42"/>
      <c r="X256" s="42"/>
      <c r="Y256" s="42"/>
      <c r="Z256" s="42"/>
      <c r="AA256" s="42"/>
      <c r="AB256" s="42"/>
      <c r="AC256" s="42"/>
      <c r="AD256" s="42"/>
      <c r="AE256" s="42"/>
      <c r="AR256" s="229" t="s">
        <v>606</v>
      </c>
      <c r="AT256" s="229" t="s">
        <v>226</v>
      </c>
      <c r="AU256" s="229" t="s">
        <v>231</v>
      </c>
      <c r="AY256" s="21" t="s">
        <v>223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21" t="s">
        <v>82</v>
      </c>
      <c r="BK256" s="230">
        <f>ROUND(I256*H256,2)</f>
        <v>0</v>
      </c>
      <c r="BL256" s="21" t="s">
        <v>606</v>
      </c>
      <c r="BM256" s="229" t="s">
        <v>1454</v>
      </c>
    </row>
    <row r="257" s="2" customFormat="1" ht="16.5" customHeight="1">
      <c r="A257" s="42"/>
      <c r="B257" s="43"/>
      <c r="C257" s="218" t="s">
        <v>966</v>
      </c>
      <c r="D257" s="218" t="s">
        <v>226</v>
      </c>
      <c r="E257" s="219" t="s">
        <v>1455</v>
      </c>
      <c r="F257" s="220" t="s">
        <v>1456</v>
      </c>
      <c r="G257" s="221" t="s">
        <v>240</v>
      </c>
      <c r="H257" s="222">
        <v>190</v>
      </c>
      <c r="I257" s="223"/>
      <c r="J257" s="224">
        <f>ROUND(I257*H257,2)</f>
        <v>0</v>
      </c>
      <c r="K257" s="220" t="s">
        <v>28</v>
      </c>
      <c r="L257" s="48"/>
      <c r="M257" s="225" t="s">
        <v>28</v>
      </c>
      <c r="N257" s="226" t="s">
        <v>45</v>
      </c>
      <c r="O257" s="88"/>
      <c r="P257" s="227">
        <f>O257*H257</f>
        <v>0</v>
      </c>
      <c r="Q257" s="227">
        <v>0</v>
      </c>
      <c r="R257" s="227">
        <f>Q257*H257</f>
        <v>0</v>
      </c>
      <c r="S257" s="227">
        <v>0</v>
      </c>
      <c r="T257" s="228">
        <f>S257*H257</f>
        <v>0</v>
      </c>
      <c r="U257" s="42"/>
      <c r="V257" s="42"/>
      <c r="W257" s="42"/>
      <c r="X257" s="42"/>
      <c r="Y257" s="42"/>
      <c r="Z257" s="42"/>
      <c r="AA257" s="42"/>
      <c r="AB257" s="42"/>
      <c r="AC257" s="42"/>
      <c r="AD257" s="42"/>
      <c r="AE257" s="42"/>
      <c r="AR257" s="229" t="s">
        <v>606</v>
      </c>
      <c r="AT257" s="229" t="s">
        <v>226</v>
      </c>
      <c r="AU257" s="229" t="s">
        <v>231</v>
      </c>
      <c r="AY257" s="21" t="s">
        <v>223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21" t="s">
        <v>82</v>
      </c>
      <c r="BK257" s="230">
        <f>ROUND(I257*H257,2)</f>
        <v>0</v>
      </c>
      <c r="BL257" s="21" t="s">
        <v>606</v>
      </c>
      <c r="BM257" s="229" t="s">
        <v>1457</v>
      </c>
    </row>
    <row r="258" s="2" customFormat="1" ht="16.5" customHeight="1">
      <c r="A258" s="42"/>
      <c r="B258" s="43"/>
      <c r="C258" s="218" t="s">
        <v>971</v>
      </c>
      <c r="D258" s="218" t="s">
        <v>226</v>
      </c>
      <c r="E258" s="219" t="s">
        <v>1458</v>
      </c>
      <c r="F258" s="220" t="s">
        <v>1459</v>
      </c>
      <c r="G258" s="221" t="s">
        <v>240</v>
      </c>
      <c r="H258" s="222">
        <v>190</v>
      </c>
      <c r="I258" s="223"/>
      <c r="J258" s="224">
        <f>ROUND(I258*H258,2)</f>
        <v>0</v>
      </c>
      <c r="K258" s="220" t="s">
        <v>28</v>
      </c>
      <c r="L258" s="48"/>
      <c r="M258" s="225" t="s">
        <v>28</v>
      </c>
      <c r="N258" s="226" t="s">
        <v>45</v>
      </c>
      <c r="O258" s="88"/>
      <c r="P258" s="227">
        <f>O258*H258</f>
        <v>0</v>
      </c>
      <c r="Q258" s="227">
        <v>0</v>
      </c>
      <c r="R258" s="227">
        <f>Q258*H258</f>
        <v>0</v>
      </c>
      <c r="S258" s="227">
        <v>0</v>
      </c>
      <c r="T258" s="228">
        <f>S258*H258</f>
        <v>0</v>
      </c>
      <c r="U258" s="42"/>
      <c r="V258" s="42"/>
      <c r="W258" s="42"/>
      <c r="X258" s="42"/>
      <c r="Y258" s="42"/>
      <c r="Z258" s="42"/>
      <c r="AA258" s="42"/>
      <c r="AB258" s="42"/>
      <c r="AC258" s="42"/>
      <c r="AD258" s="42"/>
      <c r="AE258" s="42"/>
      <c r="AR258" s="229" t="s">
        <v>606</v>
      </c>
      <c r="AT258" s="229" t="s">
        <v>226</v>
      </c>
      <c r="AU258" s="229" t="s">
        <v>231</v>
      </c>
      <c r="AY258" s="21" t="s">
        <v>223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21" t="s">
        <v>82</v>
      </c>
      <c r="BK258" s="230">
        <f>ROUND(I258*H258,2)</f>
        <v>0</v>
      </c>
      <c r="BL258" s="21" t="s">
        <v>606</v>
      </c>
      <c r="BM258" s="229" t="s">
        <v>1460</v>
      </c>
    </row>
    <row r="259" s="2" customFormat="1" ht="16.5" customHeight="1">
      <c r="A259" s="42"/>
      <c r="B259" s="43"/>
      <c r="C259" s="218" t="s">
        <v>976</v>
      </c>
      <c r="D259" s="218" t="s">
        <v>226</v>
      </c>
      <c r="E259" s="219" t="s">
        <v>1461</v>
      </c>
      <c r="F259" s="220" t="s">
        <v>1462</v>
      </c>
      <c r="G259" s="221" t="s">
        <v>240</v>
      </c>
      <c r="H259" s="222">
        <v>215</v>
      </c>
      <c r="I259" s="223"/>
      <c r="J259" s="224">
        <f>ROUND(I259*H259,2)</f>
        <v>0</v>
      </c>
      <c r="K259" s="220" t="s">
        <v>28</v>
      </c>
      <c r="L259" s="48"/>
      <c r="M259" s="225" t="s">
        <v>28</v>
      </c>
      <c r="N259" s="226" t="s">
        <v>45</v>
      </c>
      <c r="O259" s="88"/>
      <c r="P259" s="227">
        <f>O259*H259</f>
        <v>0</v>
      </c>
      <c r="Q259" s="227">
        <v>0</v>
      </c>
      <c r="R259" s="227">
        <f>Q259*H259</f>
        <v>0</v>
      </c>
      <c r="S259" s="227">
        <v>0</v>
      </c>
      <c r="T259" s="228">
        <f>S259*H259</f>
        <v>0</v>
      </c>
      <c r="U259" s="42"/>
      <c r="V259" s="42"/>
      <c r="W259" s="42"/>
      <c r="X259" s="42"/>
      <c r="Y259" s="42"/>
      <c r="Z259" s="42"/>
      <c r="AA259" s="42"/>
      <c r="AB259" s="42"/>
      <c r="AC259" s="42"/>
      <c r="AD259" s="42"/>
      <c r="AE259" s="42"/>
      <c r="AR259" s="229" t="s">
        <v>606</v>
      </c>
      <c r="AT259" s="229" t="s">
        <v>226</v>
      </c>
      <c r="AU259" s="229" t="s">
        <v>231</v>
      </c>
      <c r="AY259" s="21" t="s">
        <v>223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21" t="s">
        <v>82</v>
      </c>
      <c r="BK259" s="230">
        <f>ROUND(I259*H259,2)</f>
        <v>0</v>
      </c>
      <c r="BL259" s="21" t="s">
        <v>606</v>
      </c>
      <c r="BM259" s="229" t="s">
        <v>1463</v>
      </c>
    </row>
    <row r="260" s="2" customFormat="1" ht="16.5" customHeight="1">
      <c r="A260" s="42"/>
      <c r="B260" s="43"/>
      <c r="C260" s="218" t="s">
        <v>981</v>
      </c>
      <c r="D260" s="218" t="s">
        <v>226</v>
      </c>
      <c r="E260" s="219" t="s">
        <v>1464</v>
      </c>
      <c r="F260" s="220" t="s">
        <v>1465</v>
      </c>
      <c r="G260" s="221" t="s">
        <v>240</v>
      </c>
      <c r="H260" s="222">
        <v>90</v>
      </c>
      <c r="I260" s="223"/>
      <c r="J260" s="224">
        <f>ROUND(I260*H260,2)</f>
        <v>0</v>
      </c>
      <c r="K260" s="220" t="s">
        <v>28</v>
      </c>
      <c r="L260" s="48"/>
      <c r="M260" s="225" t="s">
        <v>28</v>
      </c>
      <c r="N260" s="226" t="s">
        <v>45</v>
      </c>
      <c r="O260" s="88"/>
      <c r="P260" s="227">
        <f>O260*H260</f>
        <v>0</v>
      </c>
      <c r="Q260" s="227">
        <v>0</v>
      </c>
      <c r="R260" s="227">
        <f>Q260*H260</f>
        <v>0</v>
      </c>
      <c r="S260" s="227">
        <v>0</v>
      </c>
      <c r="T260" s="228">
        <f>S260*H260</f>
        <v>0</v>
      </c>
      <c r="U260" s="42"/>
      <c r="V260" s="42"/>
      <c r="W260" s="42"/>
      <c r="X260" s="42"/>
      <c r="Y260" s="42"/>
      <c r="Z260" s="42"/>
      <c r="AA260" s="42"/>
      <c r="AB260" s="42"/>
      <c r="AC260" s="42"/>
      <c r="AD260" s="42"/>
      <c r="AE260" s="42"/>
      <c r="AR260" s="229" t="s">
        <v>606</v>
      </c>
      <c r="AT260" s="229" t="s">
        <v>226</v>
      </c>
      <c r="AU260" s="229" t="s">
        <v>231</v>
      </c>
      <c r="AY260" s="21" t="s">
        <v>223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21" t="s">
        <v>82</v>
      </c>
      <c r="BK260" s="230">
        <f>ROUND(I260*H260,2)</f>
        <v>0</v>
      </c>
      <c r="BL260" s="21" t="s">
        <v>606</v>
      </c>
      <c r="BM260" s="229" t="s">
        <v>1466</v>
      </c>
    </row>
    <row r="261" s="2" customFormat="1" ht="16.5" customHeight="1">
      <c r="A261" s="42"/>
      <c r="B261" s="43"/>
      <c r="C261" s="218" t="s">
        <v>986</v>
      </c>
      <c r="D261" s="218" t="s">
        <v>226</v>
      </c>
      <c r="E261" s="219" t="s">
        <v>1467</v>
      </c>
      <c r="F261" s="220" t="s">
        <v>1468</v>
      </c>
      <c r="G261" s="221" t="s">
        <v>240</v>
      </c>
      <c r="H261" s="222">
        <v>80</v>
      </c>
      <c r="I261" s="223"/>
      <c r="J261" s="224">
        <f>ROUND(I261*H261,2)</f>
        <v>0</v>
      </c>
      <c r="K261" s="220" t="s">
        <v>28</v>
      </c>
      <c r="L261" s="48"/>
      <c r="M261" s="225" t="s">
        <v>28</v>
      </c>
      <c r="N261" s="226" t="s">
        <v>45</v>
      </c>
      <c r="O261" s="88"/>
      <c r="P261" s="227">
        <f>O261*H261</f>
        <v>0</v>
      </c>
      <c r="Q261" s="227">
        <v>0</v>
      </c>
      <c r="R261" s="227">
        <f>Q261*H261</f>
        <v>0</v>
      </c>
      <c r="S261" s="227">
        <v>0</v>
      </c>
      <c r="T261" s="228">
        <f>S261*H261</f>
        <v>0</v>
      </c>
      <c r="U261" s="42"/>
      <c r="V261" s="42"/>
      <c r="W261" s="42"/>
      <c r="X261" s="42"/>
      <c r="Y261" s="42"/>
      <c r="Z261" s="42"/>
      <c r="AA261" s="42"/>
      <c r="AB261" s="42"/>
      <c r="AC261" s="42"/>
      <c r="AD261" s="42"/>
      <c r="AE261" s="42"/>
      <c r="AR261" s="229" t="s">
        <v>606</v>
      </c>
      <c r="AT261" s="229" t="s">
        <v>226</v>
      </c>
      <c r="AU261" s="229" t="s">
        <v>231</v>
      </c>
      <c r="AY261" s="21" t="s">
        <v>223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21" t="s">
        <v>82</v>
      </c>
      <c r="BK261" s="230">
        <f>ROUND(I261*H261,2)</f>
        <v>0</v>
      </c>
      <c r="BL261" s="21" t="s">
        <v>606</v>
      </c>
      <c r="BM261" s="229" t="s">
        <v>1469</v>
      </c>
    </row>
    <row r="262" s="2" customFormat="1" ht="16.5" customHeight="1">
      <c r="A262" s="42"/>
      <c r="B262" s="43"/>
      <c r="C262" s="218" t="s">
        <v>996</v>
      </c>
      <c r="D262" s="218" t="s">
        <v>226</v>
      </c>
      <c r="E262" s="219" t="s">
        <v>1470</v>
      </c>
      <c r="F262" s="220" t="s">
        <v>1471</v>
      </c>
      <c r="G262" s="221" t="s">
        <v>240</v>
      </c>
      <c r="H262" s="222">
        <v>45</v>
      </c>
      <c r="I262" s="223"/>
      <c r="J262" s="224">
        <f>ROUND(I262*H262,2)</f>
        <v>0</v>
      </c>
      <c r="K262" s="220" t="s">
        <v>28</v>
      </c>
      <c r="L262" s="48"/>
      <c r="M262" s="225" t="s">
        <v>28</v>
      </c>
      <c r="N262" s="226" t="s">
        <v>45</v>
      </c>
      <c r="O262" s="88"/>
      <c r="P262" s="227">
        <f>O262*H262</f>
        <v>0</v>
      </c>
      <c r="Q262" s="227">
        <v>0</v>
      </c>
      <c r="R262" s="227">
        <f>Q262*H262</f>
        <v>0</v>
      </c>
      <c r="S262" s="227">
        <v>0</v>
      </c>
      <c r="T262" s="228">
        <f>S262*H262</f>
        <v>0</v>
      </c>
      <c r="U262" s="42"/>
      <c r="V262" s="42"/>
      <c r="W262" s="42"/>
      <c r="X262" s="42"/>
      <c r="Y262" s="42"/>
      <c r="Z262" s="42"/>
      <c r="AA262" s="42"/>
      <c r="AB262" s="42"/>
      <c r="AC262" s="42"/>
      <c r="AD262" s="42"/>
      <c r="AE262" s="42"/>
      <c r="AR262" s="229" t="s">
        <v>606</v>
      </c>
      <c r="AT262" s="229" t="s">
        <v>226</v>
      </c>
      <c r="AU262" s="229" t="s">
        <v>231</v>
      </c>
      <c r="AY262" s="21" t="s">
        <v>223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21" t="s">
        <v>82</v>
      </c>
      <c r="BK262" s="230">
        <f>ROUND(I262*H262,2)</f>
        <v>0</v>
      </c>
      <c r="BL262" s="21" t="s">
        <v>606</v>
      </c>
      <c r="BM262" s="229" t="s">
        <v>1472</v>
      </c>
    </row>
    <row r="263" s="2" customFormat="1" ht="16.5" customHeight="1">
      <c r="A263" s="42"/>
      <c r="B263" s="43"/>
      <c r="C263" s="218" t="s">
        <v>1001</v>
      </c>
      <c r="D263" s="218" t="s">
        <v>226</v>
      </c>
      <c r="E263" s="219" t="s">
        <v>1473</v>
      </c>
      <c r="F263" s="220" t="s">
        <v>1474</v>
      </c>
      <c r="G263" s="221" t="s">
        <v>240</v>
      </c>
      <c r="H263" s="222">
        <v>190</v>
      </c>
      <c r="I263" s="223"/>
      <c r="J263" s="224">
        <f>ROUND(I263*H263,2)</f>
        <v>0</v>
      </c>
      <c r="K263" s="220" t="s">
        <v>28</v>
      </c>
      <c r="L263" s="48"/>
      <c r="M263" s="225" t="s">
        <v>28</v>
      </c>
      <c r="N263" s="226" t="s">
        <v>45</v>
      </c>
      <c r="O263" s="88"/>
      <c r="P263" s="227">
        <f>O263*H263</f>
        <v>0</v>
      </c>
      <c r="Q263" s="227">
        <v>0</v>
      </c>
      <c r="R263" s="227">
        <f>Q263*H263</f>
        <v>0</v>
      </c>
      <c r="S263" s="227">
        <v>0</v>
      </c>
      <c r="T263" s="228">
        <f>S263*H263</f>
        <v>0</v>
      </c>
      <c r="U263" s="42"/>
      <c r="V263" s="42"/>
      <c r="W263" s="42"/>
      <c r="X263" s="42"/>
      <c r="Y263" s="42"/>
      <c r="Z263" s="42"/>
      <c r="AA263" s="42"/>
      <c r="AB263" s="42"/>
      <c r="AC263" s="42"/>
      <c r="AD263" s="42"/>
      <c r="AE263" s="42"/>
      <c r="AR263" s="229" t="s">
        <v>606</v>
      </c>
      <c r="AT263" s="229" t="s">
        <v>226</v>
      </c>
      <c r="AU263" s="229" t="s">
        <v>231</v>
      </c>
      <c r="AY263" s="21" t="s">
        <v>223</v>
      </c>
      <c r="BE263" s="230">
        <f>IF(N263="základní",J263,0)</f>
        <v>0</v>
      </c>
      <c r="BF263" s="230">
        <f>IF(N263="snížená",J263,0)</f>
        <v>0</v>
      </c>
      <c r="BG263" s="230">
        <f>IF(N263="zákl. přenesená",J263,0)</f>
        <v>0</v>
      </c>
      <c r="BH263" s="230">
        <f>IF(N263="sníž. přenesená",J263,0)</f>
        <v>0</v>
      </c>
      <c r="BI263" s="230">
        <f>IF(N263="nulová",J263,0)</f>
        <v>0</v>
      </c>
      <c r="BJ263" s="21" t="s">
        <v>82</v>
      </c>
      <c r="BK263" s="230">
        <f>ROUND(I263*H263,2)</f>
        <v>0</v>
      </c>
      <c r="BL263" s="21" t="s">
        <v>606</v>
      </c>
      <c r="BM263" s="229" t="s">
        <v>1475</v>
      </c>
    </row>
    <row r="264" s="2" customFormat="1" ht="16.5" customHeight="1">
      <c r="A264" s="42"/>
      <c r="B264" s="43"/>
      <c r="C264" s="218" t="s">
        <v>1006</v>
      </c>
      <c r="D264" s="218" t="s">
        <v>226</v>
      </c>
      <c r="E264" s="219" t="s">
        <v>1476</v>
      </c>
      <c r="F264" s="220" t="s">
        <v>1477</v>
      </c>
      <c r="G264" s="221" t="s">
        <v>240</v>
      </c>
      <c r="H264" s="222">
        <v>10</v>
      </c>
      <c r="I264" s="223"/>
      <c r="J264" s="224">
        <f>ROUND(I264*H264,2)</f>
        <v>0</v>
      </c>
      <c r="K264" s="220" t="s">
        <v>28</v>
      </c>
      <c r="L264" s="48"/>
      <c r="M264" s="225" t="s">
        <v>28</v>
      </c>
      <c r="N264" s="226" t="s">
        <v>45</v>
      </c>
      <c r="O264" s="88"/>
      <c r="P264" s="227">
        <f>O264*H264</f>
        <v>0</v>
      </c>
      <c r="Q264" s="227">
        <v>0</v>
      </c>
      <c r="R264" s="227">
        <f>Q264*H264</f>
        <v>0</v>
      </c>
      <c r="S264" s="227">
        <v>0</v>
      </c>
      <c r="T264" s="228">
        <f>S264*H264</f>
        <v>0</v>
      </c>
      <c r="U264" s="42"/>
      <c r="V264" s="42"/>
      <c r="W264" s="42"/>
      <c r="X264" s="42"/>
      <c r="Y264" s="42"/>
      <c r="Z264" s="42"/>
      <c r="AA264" s="42"/>
      <c r="AB264" s="42"/>
      <c r="AC264" s="42"/>
      <c r="AD264" s="42"/>
      <c r="AE264" s="42"/>
      <c r="AR264" s="229" t="s">
        <v>606</v>
      </c>
      <c r="AT264" s="229" t="s">
        <v>226</v>
      </c>
      <c r="AU264" s="229" t="s">
        <v>231</v>
      </c>
      <c r="AY264" s="21" t="s">
        <v>223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21" t="s">
        <v>82</v>
      </c>
      <c r="BK264" s="230">
        <f>ROUND(I264*H264,2)</f>
        <v>0</v>
      </c>
      <c r="BL264" s="21" t="s">
        <v>606</v>
      </c>
      <c r="BM264" s="229" t="s">
        <v>1478</v>
      </c>
    </row>
    <row r="265" s="17" customFormat="1" ht="20.88" customHeight="1">
      <c r="A265" s="17"/>
      <c r="B265" s="293"/>
      <c r="C265" s="294"/>
      <c r="D265" s="295" t="s">
        <v>73</v>
      </c>
      <c r="E265" s="295" t="s">
        <v>1479</v>
      </c>
      <c r="F265" s="295" t="s">
        <v>1480</v>
      </c>
      <c r="G265" s="294"/>
      <c r="H265" s="294"/>
      <c r="I265" s="296"/>
      <c r="J265" s="297">
        <f>BK265</f>
        <v>0</v>
      </c>
      <c r="K265" s="294"/>
      <c r="L265" s="298"/>
      <c r="M265" s="299"/>
      <c r="N265" s="300"/>
      <c r="O265" s="300"/>
      <c r="P265" s="301">
        <f>SUM(P266:P272)</f>
        <v>0</v>
      </c>
      <c r="Q265" s="300"/>
      <c r="R265" s="301">
        <f>SUM(R266:R272)</f>
        <v>0</v>
      </c>
      <c r="S265" s="300"/>
      <c r="T265" s="302">
        <f>SUM(T266:T272)</f>
        <v>0</v>
      </c>
      <c r="U265" s="17"/>
      <c r="V265" s="17"/>
      <c r="W265" s="17"/>
      <c r="X265" s="17"/>
      <c r="Y265" s="17"/>
      <c r="Z265" s="17"/>
      <c r="AA265" s="17"/>
      <c r="AB265" s="17"/>
      <c r="AC265" s="17"/>
      <c r="AD265" s="17"/>
      <c r="AE265" s="17"/>
      <c r="AR265" s="303" t="s">
        <v>82</v>
      </c>
      <c r="AT265" s="304" t="s">
        <v>73</v>
      </c>
      <c r="AU265" s="304" t="s">
        <v>224</v>
      </c>
      <c r="AY265" s="303" t="s">
        <v>223</v>
      </c>
      <c r="BK265" s="305">
        <f>SUM(BK266:BK272)</f>
        <v>0</v>
      </c>
    </row>
    <row r="266" s="2" customFormat="1" ht="16.5" customHeight="1">
      <c r="A266" s="42"/>
      <c r="B266" s="43"/>
      <c r="C266" s="218" t="s">
        <v>1011</v>
      </c>
      <c r="D266" s="218" t="s">
        <v>226</v>
      </c>
      <c r="E266" s="219" t="s">
        <v>1481</v>
      </c>
      <c r="F266" s="220" t="s">
        <v>1482</v>
      </c>
      <c r="G266" s="221" t="s">
        <v>383</v>
      </c>
      <c r="H266" s="222">
        <v>20</v>
      </c>
      <c r="I266" s="223"/>
      <c r="J266" s="224">
        <f>ROUND(I266*H266,2)</f>
        <v>0</v>
      </c>
      <c r="K266" s="220" t="s">
        <v>28</v>
      </c>
      <c r="L266" s="48"/>
      <c r="M266" s="225" t="s">
        <v>28</v>
      </c>
      <c r="N266" s="226" t="s">
        <v>45</v>
      </c>
      <c r="O266" s="88"/>
      <c r="P266" s="227">
        <f>O266*H266</f>
        <v>0</v>
      </c>
      <c r="Q266" s="227">
        <v>0</v>
      </c>
      <c r="R266" s="227">
        <f>Q266*H266</f>
        <v>0</v>
      </c>
      <c r="S266" s="227">
        <v>0</v>
      </c>
      <c r="T266" s="228">
        <f>S266*H266</f>
        <v>0</v>
      </c>
      <c r="U266" s="42"/>
      <c r="V266" s="42"/>
      <c r="W266" s="42"/>
      <c r="X266" s="42"/>
      <c r="Y266" s="42"/>
      <c r="Z266" s="42"/>
      <c r="AA266" s="42"/>
      <c r="AB266" s="42"/>
      <c r="AC266" s="42"/>
      <c r="AD266" s="42"/>
      <c r="AE266" s="42"/>
      <c r="AR266" s="229" t="s">
        <v>606</v>
      </c>
      <c r="AT266" s="229" t="s">
        <v>226</v>
      </c>
      <c r="AU266" s="229" t="s">
        <v>231</v>
      </c>
      <c r="AY266" s="21" t="s">
        <v>223</v>
      </c>
      <c r="BE266" s="230">
        <f>IF(N266="základní",J266,0)</f>
        <v>0</v>
      </c>
      <c r="BF266" s="230">
        <f>IF(N266="snížená",J266,0)</f>
        <v>0</v>
      </c>
      <c r="BG266" s="230">
        <f>IF(N266="zákl. přenesená",J266,0)</f>
        <v>0</v>
      </c>
      <c r="BH266" s="230">
        <f>IF(N266="sníž. přenesená",J266,0)</f>
        <v>0</v>
      </c>
      <c r="BI266" s="230">
        <f>IF(N266="nulová",J266,0)</f>
        <v>0</v>
      </c>
      <c r="BJ266" s="21" t="s">
        <v>82</v>
      </c>
      <c r="BK266" s="230">
        <f>ROUND(I266*H266,2)</f>
        <v>0</v>
      </c>
      <c r="BL266" s="21" t="s">
        <v>606</v>
      </c>
      <c r="BM266" s="229" t="s">
        <v>1483</v>
      </c>
    </row>
    <row r="267" s="2" customFormat="1" ht="16.5" customHeight="1">
      <c r="A267" s="42"/>
      <c r="B267" s="43"/>
      <c r="C267" s="218" t="s">
        <v>1018</v>
      </c>
      <c r="D267" s="218" t="s">
        <v>226</v>
      </c>
      <c r="E267" s="219" t="s">
        <v>1484</v>
      </c>
      <c r="F267" s="220" t="s">
        <v>1485</v>
      </c>
      <c r="G267" s="221" t="s">
        <v>383</v>
      </c>
      <c r="H267" s="222">
        <v>1</v>
      </c>
      <c r="I267" s="223"/>
      <c r="J267" s="224">
        <f>ROUND(I267*H267,2)</f>
        <v>0</v>
      </c>
      <c r="K267" s="220" t="s">
        <v>28</v>
      </c>
      <c r="L267" s="48"/>
      <c r="M267" s="225" t="s">
        <v>28</v>
      </c>
      <c r="N267" s="226" t="s">
        <v>45</v>
      </c>
      <c r="O267" s="88"/>
      <c r="P267" s="227">
        <f>O267*H267</f>
        <v>0</v>
      </c>
      <c r="Q267" s="227">
        <v>0</v>
      </c>
      <c r="R267" s="227">
        <f>Q267*H267</f>
        <v>0</v>
      </c>
      <c r="S267" s="227">
        <v>0</v>
      </c>
      <c r="T267" s="228">
        <f>S267*H267</f>
        <v>0</v>
      </c>
      <c r="U267" s="42"/>
      <c r="V267" s="42"/>
      <c r="W267" s="42"/>
      <c r="X267" s="42"/>
      <c r="Y267" s="42"/>
      <c r="Z267" s="42"/>
      <c r="AA267" s="42"/>
      <c r="AB267" s="42"/>
      <c r="AC267" s="42"/>
      <c r="AD267" s="42"/>
      <c r="AE267" s="42"/>
      <c r="AR267" s="229" t="s">
        <v>606</v>
      </c>
      <c r="AT267" s="229" t="s">
        <v>226</v>
      </c>
      <c r="AU267" s="229" t="s">
        <v>231</v>
      </c>
      <c r="AY267" s="21" t="s">
        <v>223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21" t="s">
        <v>82</v>
      </c>
      <c r="BK267" s="230">
        <f>ROUND(I267*H267,2)</f>
        <v>0</v>
      </c>
      <c r="BL267" s="21" t="s">
        <v>606</v>
      </c>
      <c r="BM267" s="229" t="s">
        <v>1486</v>
      </c>
    </row>
    <row r="268" s="2" customFormat="1" ht="16.5" customHeight="1">
      <c r="A268" s="42"/>
      <c r="B268" s="43"/>
      <c r="C268" s="218" t="s">
        <v>1023</v>
      </c>
      <c r="D268" s="218" t="s">
        <v>226</v>
      </c>
      <c r="E268" s="219" t="s">
        <v>1487</v>
      </c>
      <c r="F268" s="220" t="s">
        <v>1488</v>
      </c>
      <c r="G268" s="221" t="s">
        <v>383</v>
      </c>
      <c r="H268" s="222">
        <v>5</v>
      </c>
      <c r="I268" s="223"/>
      <c r="J268" s="224">
        <f>ROUND(I268*H268,2)</f>
        <v>0</v>
      </c>
      <c r="K268" s="220" t="s">
        <v>28</v>
      </c>
      <c r="L268" s="48"/>
      <c r="M268" s="225" t="s">
        <v>28</v>
      </c>
      <c r="N268" s="226" t="s">
        <v>45</v>
      </c>
      <c r="O268" s="88"/>
      <c r="P268" s="227">
        <f>O268*H268</f>
        <v>0</v>
      </c>
      <c r="Q268" s="227">
        <v>0</v>
      </c>
      <c r="R268" s="227">
        <f>Q268*H268</f>
        <v>0</v>
      </c>
      <c r="S268" s="227">
        <v>0</v>
      </c>
      <c r="T268" s="228">
        <f>S268*H268</f>
        <v>0</v>
      </c>
      <c r="U268" s="42"/>
      <c r="V268" s="42"/>
      <c r="W268" s="42"/>
      <c r="X268" s="42"/>
      <c r="Y268" s="42"/>
      <c r="Z268" s="42"/>
      <c r="AA268" s="42"/>
      <c r="AB268" s="42"/>
      <c r="AC268" s="42"/>
      <c r="AD268" s="42"/>
      <c r="AE268" s="42"/>
      <c r="AR268" s="229" t="s">
        <v>606</v>
      </c>
      <c r="AT268" s="229" t="s">
        <v>226</v>
      </c>
      <c r="AU268" s="229" t="s">
        <v>231</v>
      </c>
      <c r="AY268" s="21" t="s">
        <v>223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21" t="s">
        <v>82</v>
      </c>
      <c r="BK268" s="230">
        <f>ROUND(I268*H268,2)</f>
        <v>0</v>
      </c>
      <c r="BL268" s="21" t="s">
        <v>606</v>
      </c>
      <c r="BM268" s="229" t="s">
        <v>1489</v>
      </c>
    </row>
    <row r="269" s="2" customFormat="1" ht="16.5" customHeight="1">
      <c r="A269" s="42"/>
      <c r="B269" s="43"/>
      <c r="C269" s="218" t="s">
        <v>1027</v>
      </c>
      <c r="D269" s="218" t="s">
        <v>226</v>
      </c>
      <c r="E269" s="219" t="s">
        <v>1490</v>
      </c>
      <c r="F269" s="220" t="s">
        <v>1491</v>
      </c>
      <c r="G269" s="221" t="s">
        <v>383</v>
      </c>
      <c r="H269" s="222">
        <v>33</v>
      </c>
      <c r="I269" s="223"/>
      <c r="J269" s="224">
        <f>ROUND(I269*H269,2)</f>
        <v>0</v>
      </c>
      <c r="K269" s="220" t="s">
        <v>28</v>
      </c>
      <c r="L269" s="48"/>
      <c r="M269" s="225" t="s">
        <v>28</v>
      </c>
      <c r="N269" s="226" t="s">
        <v>45</v>
      </c>
      <c r="O269" s="88"/>
      <c r="P269" s="227">
        <f>O269*H269</f>
        <v>0</v>
      </c>
      <c r="Q269" s="227">
        <v>0</v>
      </c>
      <c r="R269" s="227">
        <f>Q269*H269</f>
        <v>0</v>
      </c>
      <c r="S269" s="227">
        <v>0</v>
      </c>
      <c r="T269" s="228">
        <f>S269*H269</f>
        <v>0</v>
      </c>
      <c r="U269" s="42"/>
      <c r="V269" s="42"/>
      <c r="W269" s="42"/>
      <c r="X269" s="42"/>
      <c r="Y269" s="42"/>
      <c r="Z269" s="42"/>
      <c r="AA269" s="42"/>
      <c r="AB269" s="42"/>
      <c r="AC269" s="42"/>
      <c r="AD269" s="42"/>
      <c r="AE269" s="42"/>
      <c r="AR269" s="229" t="s">
        <v>606</v>
      </c>
      <c r="AT269" s="229" t="s">
        <v>226</v>
      </c>
      <c r="AU269" s="229" t="s">
        <v>231</v>
      </c>
      <c r="AY269" s="21" t="s">
        <v>223</v>
      </c>
      <c r="BE269" s="230">
        <f>IF(N269="základní",J269,0)</f>
        <v>0</v>
      </c>
      <c r="BF269" s="230">
        <f>IF(N269="snížená",J269,0)</f>
        <v>0</v>
      </c>
      <c r="BG269" s="230">
        <f>IF(N269="zákl. přenesená",J269,0)</f>
        <v>0</v>
      </c>
      <c r="BH269" s="230">
        <f>IF(N269="sníž. přenesená",J269,0)</f>
        <v>0</v>
      </c>
      <c r="BI269" s="230">
        <f>IF(N269="nulová",J269,0)</f>
        <v>0</v>
      </c>
      <c r="BJ269" s="21" t="s">
        <v>82</v>
      </c>
      <c r="BK269" s="230">
        <f>ROUND(I269*H269,2)</f>
        <v>0</v>
      </c>
      <c r="BL269" s="21" t="s">
        <v>606</v>
      </c>
      <c r="BM269" s="229" t="s">
        <v>1492</v>
      </c>
    </row>
    <row r="270" s="2" customFormat="1" ht="16.5" customHeight="1">
      <c r="A270" s="42"/>
      <c r="B270" s="43"/>
      <c r="C270" s="218" t="s">
        <v>1032</v>
      </c>
      <c r="D270" s="218" t="s">
        <v>226</v>
      </c>
      <c r="E270" s="219" t="s">
        <v>1493</v>
      </c>
      <c r="F270" s="220" t="s">
        <v>1494</v>
      </c>
      <c r="G270" s="221" t="s">
        <v>383</v>
      </c>
      <c r="H270" s="222">
        <v>31</v>
      </c>
      <c r="I270" s="223"/>
      <c r="J270" s="224">
        <f>ROUND(I270*H270,2)</f>
        <v>0</v>
      </c>
      <c r="K270" s="220" t="s">
        <v>28</v>
      </c>
      <c r="L270" s="48"/>
      <c r="M270" s="225" t="s">
        <v>28</v>
      </c>
      <c r="N270" s="226" t="s">
        <v>45</v>
      </c>
      <c r="O270" s="88"/>
      <c r="P270" s="227">
        <f>O270*H270</f>
        <v>0</v>
      </c>
      <c r="Q270" s="227">
        <v>0</v>
      </c>
      <c r="R270" s="227">
        <f>Q270*H270</f>
        <v>0</v>
      </c>
      <c r="S270" s="227">
        <v>0</v>
      </c>
      <c r="T270" s="228">
        <f>S270*H270</f>
        <v>0</v>
      </c>
      <c r="U270" s="42"/>
      <c r="V270" s="42"/>
      <c r="W270" s="42"/>
      <c r="X270" s="42"/>
      <c r="Y270" s="42"/>
      <c r="Z270" s="42"/>
      <c r="AA270" s="42"/>
      <c r="AB270" s="42"/>
      <c r="AC270" s="42"/>
      <c r="AD270" s="42"/>
      <c r="AE270" s="42"/>
      <c r="AR270" s="229" t="s">
        <v>606</v>
      </c>
      <c r="AT270" s="229" t="s">
        <v>226</v>
      </c>
      <c r="AU270" s="229" t="s">
        <v>231</v>
      </c>
      <c r="AY270" s="21" t="s">
        <v>223</v>
      </c>
      <c r="BE270" s="230">
        <f>IF(N270="základní",J270,0)</f>
        <v>0</v>
      </c>
      <c r="BF270" s="230">
        <f>IF(N270="snížená",J270,0)</f>
        <v>0</v>
      </c>
      <c r="BG270" s="230">
        <f>IF(N270="zákl. přenesená",J270,0)</f>
        <v>0</v>
      </c>
      <c r="BH270" s="230">
        <f>IF(N270="sníž. přenesená",J270,0)</f>
        <v>0</v>
      </c>
      <c r="BI270" s="230">
        <f>IF(N270="nulová",J270,0)</f>
        <v>0</v>
      </c>
      <c r="BJ270" s="21" t="s">
        <v>82</v>
      </c>
      <c r="BK270" s="230">
        <f>ROUND(I270*H270,2)</f>
        <v>0</v>
      </c>
      <c r="BL270" s="21" t="s">
        <v>606</v>
      </c>
      <c r="BM270" s="229" t="s">
        <v>1495</v>
      </c>
    </row>
    <row r="271" s="2" customFormat="1" ht="16.5" customHeight="1">
      <c r="A271" s="42"/>
      <c r="B271" s="43"/>
      <c r="C271" s="218" t="s">
        <v>1036</v>
      </c>
      <c r="D271" s="218" t="s">
        <v>226</v>
      </c>
      <c r="E271" s="219" t="s">
        <v>1496</v>
      </c>
      <c r="F271" s="220" t="s">
        <v>1497</v>
      </c>
      <c r="G271" s="221" t="s">
        <v>383</v>
      </c>
      <c r="H271" s="222">
        <v>2</v>
      </c>
      <c r="I271" s="223"/>
      <c r="J271" s="224">
        <f>ROUND(I271*H271,2)</f>
        <v>0</v>
      </c>
      <c r="K271" s="220" t="s">
        <v>28</v>
      </c>
      <c r="L271" s="48"/>
      <c r="M271" s="225" t="s">
        <v>28</v>
      </c>
      <c r="N271" s="226" t="s">
        <v>45</v>
      </c>
      <c r="O271" s="88"/>
      <c r="P271" s="227">
        <f>O271*H271</f>
        <v>0</v>
      </c>
      <c r="Q271" s="227">
        <v>0</v>
      </c>
      <c r="R271" s="227">
        <f>Q271*H271</f>
        <v>0</v>
      </c>
      <c r="S271" s="227">
        <v>0</v>
      </c>
      <c r="T271" s="228">
        <f>S271*H271</f>
        <v>0</v>
      </c>
      <c r="U271" s="42"/>
      <c r="V271" s="42"/>
      <c r="W271" s="42"/>
      <c r="X271" s="42"/>
      <c r="Y271" s="42"/>
      <c r="Z271" s="42"/>
      <c r="AA271" s="42"/>
      <c r="AB271" s="42"/>
      <c r="AC271" s="42"/>
      <c r="AD271" s="42"/>
      <c r="AE271" s="42"/>
      <c r="AR271" s="229" t="s">
        <v>606</v>
      </c>
      <c r="AT271" s="229" t="s">
        <v>226</v>
      </c>
      <c r="AU271" s="229" t="s">
        <v>231</v>
      </c>
      <c r="AY271" s="21" t="s">
        <v>223</v>
      </c>
      <c r="BE271" s="230">
        <f>IF(N271="základní",J271,0)</f>
        <v>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21" t="s">
        <v>82</v>
      </c>
      <c r="BK271" s="230">
        <f>ROUND(I271*H271,2)</f>
        <v>0</v>
      </c>
      <c r="BL271" s="21" t="s">
        <v>606</v>
      </c>
      <c r="BM271" s="229" t="s">
        <v>1498</v>
      </c>
    </row>
    <row r="272" s="2" customFormat="1" ht="16.5" customHeight="1">
      <c r="A272" s="42"/>
      <c r="B272" s="43"/>
      <c r="C272" s="218" t="s">
        <v>1040</v>
      </c>
      <c r="D272" s="218" t="s">
        <v>226</v>
      </c>
      <c r="E272" s="219" t="s">
        <v>1499</v>
      </c>
      <c r="F272" s="220" t="s">
        <v>1500</v>
      </c>
      <c r="G272" s="221" t="s">
        <v>383</v>
      </c>
      <c r="H272" s="222">
        <v>2</v>
      </c>
      <c r="I272" s="223"/>
      <c r="J272" s="224">
        <f>ROUND(I272*H272,2)</f>
        <v>0</v>
      </c>
      <c r="K272" s="220" t="s">
        <v>28</v>
      </c>
      <c r="L272" s="48"/>
      <c r="M272" s="225" t="s">
        <v>28</v>
      </c>
      <c r="N272" s="226" t="s">
        <v>45</v>
      </c>
      <c r="O272" s="88"/>
      <c r="P272" s="227">
        <f>O272*H272</f>
        <v>0</v>
      </c>
      <c r="Q272" s="227">
        <v>0</v>
      </c>
      <c r="R272" s="227">
        <f>Q272*H272</f>
        <v>0</v>
      </c>
      <c r="S272" s="227">
        <v>0</v>
      </c>
      <c r="T272" s="228">
        <f>S272*H272</f>
        <v>0</v>
      </c>
      <c r="U272" s="42"/>
      <c r="V272" s="42"/>
      <c r="W272" s="42"/>
      <c r="X272" s="42"/>
      <c r="Y272" s="42"/>
      <c r="Z272" s="42"/>
      <c r="AA272" s="42"/>
      <c r="AB272" s="42"/>
      <c r="AC272" s="42"/>
      <c r="AD272" s="42"/>
      <c r="AE272" s="42"/>
      <c r="AR272" s="229" t="s">
        <v>606</v>
      </c>
      <c r="AT272" s="229" t="s">
        <v>226</v>
      </c>
      <c r="AU272" s="229" t="s">
        <v>231</v>
      </c>
      <c r="AY272" s="21" t="s">
        <v>223</v>
      </c>
      <c r="BE272" s="230">
        <f>IF(N272="základní",J272,0)</f>
        <v>0</v>
      </c>
      <c r="BF272" s="230">
        <f>IF(N272="snížená",J272,0)</f>
        <v>0</v>
      </c>
      <c r="BG272" s="230">
        <f>IF(N272="zákl. přenesená",J272,0)</f>
        <v>0</v>
      </c>
      <c r="BH272" s="230">
        <f>IF(N272="sníž. přenesená",J272,0)</f>
        <v>0</v>
      </c>
      <c r="BI272" s="230">
        <f>IF(N272="nulová",J272,0)</f>
        <v>0</v>
      </c>
      <c r="BJ272" s="21" t="s">
        <v>82</v>
      </c>
      <c r="BK272" s="230">
        <f>ROUND(I272*H272,2)</f>
        <v>0</v>
      </c>
      <c r="BL272" s="21" t="s">
        <v>606</v>
      </c>
      <c r="BM272" s="229" t="s">
        <v>1501</v>
      </c>
    </row>
    <row r="273" s="17" customFormat="1" ht="20.88" customHeight="1">
      <c r="A273" s="17"/>
      <c r="B273" s="293"/>
      <c r="C273" s="294"/>
      <c r="D273" s="295" t="s">
        <v>73</v>
      </c>
      <c r="E273" s="295" t="s">
        <v>1502</v>
      </c>
      <c r="F273" s="295" t="s">
        <v>1503</v>
      </c>
      <c r="G273" s="294"/>
      <c r="H273" s="294"/>
      <c r="I273" s="296"/>
      <c r="J273" s="297">
        <f>BK273</f>
        <v>0</v>
      </c>
      <c r="K273" s="294"/>
      <c r="L273" s="298"/>
      <c r="M273" s="299"/>
      <c r="N273" s="300"/>
      <c r="O273" s="300"/>
      <c r="P273" s="301">
        <f>SUM(P274:P278)</f>
        <v>0</v>
      </c>
      <c r="Q273" s="300"/>
      <c r="R273" s="301">
        <f>SUM(R274:R278)</f>
        <v>0</v>
      </c>
      <c r="S273" s="300"/>
      <c r="T273" s="302">
        <f>SUM(T274:T278)</f>
        <v>0</v>
      </c>
      <c r="U273" s="17"/>
      <c r="V273" s="17"/>
      <c r="W273" s="17"/>
      <c r="X273" s="17"/>
      <c r="Y273" s="17"/>
      <c r="Z273" s="17"/>
      <c r="AA273" s="17"/>
      <c r="AB273" s="17"/>
      <c r="AC273" s="17"/>
      <c r="AD273" s="17"/>
      <c r="AE273" s="17"/>
      <c r="AR273" s="303" t="s">
        <v>82</v>
      </c>
      <c r="AT273" s="304" t="s">
        <v>73</v>
      </c>
      <c r="AU273" s="304" t="s">
        <v>224</v>
      </c>
      <c r="AY273" s="303" t="s">
        <v>223</v>
      </c>
      <c r="BK273" s="305">
        <f>SUM(BK274:BK278)</f>
        <v>0</v>
      </c>
    </row>
    <row r="274" s="2" customFormat="1" ht="16.5" customHeight="1">
      <c r="A274" s="42"/>
      <c r="B274" s="43"/>
      <c r="C274" s="218" t="s">
        <v>1047</v>
      </c>
      <c r="D274" s="218" t="s">
        <v>226</v>
      </c>
      <c r="E274" s="219" t="s">
        <v>1504</v>
      </c>
      <c r="F274" s="220" t="s">
        <v>1505</v>
      </c>
      <c r="G274" s="221" t="s">
        <v>383</v>
      </c>
      <c r="H274" s="222">
        <v>25</v>
      </c>
      <c r="I274" s="223"/>
      <c r="J274" s="224">
        <f>ROUND(I274*H274,2)</f>
        <v>0</v>
      </c>
      <c r="K274" s="220" t="s">
        <v>28</v>
      </c>
      <c r="L274" s="48"/>
      <c r="M274" s="225" t="s">
        <v>28</v>
      </c>
      <c r="N274" s="226" t="s">
        <v>45</v>
      </c>
      <c r="O274" s="88"/>
      <c r="P274" s="227">
        <f>O274*H274</f>
        <v>0</v>
      </c>
      <c r="Q274" s="227">
        <v>0</v>
      </c>
      <c r="R274" s="227">
        <f>Q274*H274</f>
        <v>0</v>
      </c>
      <c r="S274" s="227">
        <v>0</v>
      </c>
      <c r="T274" s="228">
        <f>S274*H274</f>
        <v>0</v>
      </c>
      <c r="U274" s="42"/>
      <c r="V274" s="42"/>
      <c r="W274" s="42"/>
      <c r="X274" s="42"/>
      <c r="Y274" s="42"/>
      <c r="Z274" s="42"/>
      <c r="AA274" s="42"/>
      <c r="AB274" s="42"/>
      <c r="AC274" s="42"/>
      <c r="AD274" s="42"/>
      <c r="AE274" s="42"/>
      <c r="AR274" s="229" t="s">
        <v>606</v>
      </c>
      <c r="AT274" s="229" t="s">
        <v>226</v>
      </c>
      <c r="AU274" s="229" t="s">
        <v>231</v>
      </c>
      <c r="AY274" s="21" t="s">
        <v>223</v>
      </c>
      <c r="BE274" s="230">
        <f>IF(N274="základní",J274,0)</f>
        <v>0</v>
      </c>
      <c r="BF274" s="230">
        <f>IF(N274="snížená",J274,0)</f>
        <v>0</v>
      </c>
      <c r="BG274" s="230">
        <f>IF(N274="zákl. přenesená",J274,0)</f>
        <v>0</v>
      </c>
      <c r="BH274" s="230">
        <f>IF(N274="sníž. přenesená",J274,0)</f>
        <v>0</v>
      </c>
      <c r="BI274" s="230">
        <f>IF(N274="nulová",J274,0)</f>
        <v>0</v>
      </c>
      <c r="BJ274" s="21" t="s">
        <v>82</v>
      </c>
      <c r="BK274" s="230">
        <f>ROUND(I274*H274,2)</f>
        <v>0</v>
      </c>
      <c r="BL274" s="21" t="s">
        <v>606</v>
      </c>
      <c r="BM274" s="229" t="s">
        <v>1506</v>
      </c>
    </row>
    <row r="275" s="2" customFormat="1" ht="16.5" customHeight="1">
      <c r="A275" s="42"/>
      <c r="B275" s="43"/>
      <c r="C275" s="218" t="s">
        <v>1051</v>
      </c>
      <c r="D275" s="218" t="s">
        <v>226</v>
      </c>
      <c r="E275" s="219" t="s">
        <v>1507</v>
      </c>
      <c r="F275" s="220" t="s">
        <v>1508</v>
      </c>
      <c r="G275" s="221" t="s">
        <v>383</v>
      </c>
      <c r="H275" s="222">
        <v>1</v>
      </c>
      <c r="I275" s="223"/>
      <c r="J275" s="224">
        <f>ROUND(I275*H275,2)</f>
        <v>0</v>
      </c>
      <c r="K275" s="220" t="s">
        <v>28</v>
      </c>
      <c r="L275" s="48"/>
      <c r="M275" s="225" t="s">
        <v>28</v>
      </c>
      <c r="N275" s="226" t="s">
        <v>45</v>
      </c>
      <c r="O275" s="88"/>
      <c r="P275" s="227">
        <f>O275*H275</f>
        <v>0</v>
      </c>
      <c r="Q275" s="227">
        <v>0</v>
      </c>
      <c r="R275" s="227">
        <f>Q275*H275</f>
        <v>0</v>
      </c>
      <c r="S275" s="227">
        <v>0</v>
      </c>
      <c r="T275" s="228">
        <f>S275*H275</f>
        <v>0</v>
      </c>
      <c r="U275" s="42"/>
      <c r="V275" s="42"/>
      <c r="W275" s="42"/>
      <c r="X275" s="42"/>
      <c r="Y275" s="42"/>
      <c r="Z275" s="42"/>
      <c r="AA275" s="42"/>
      <c r="AB275" s="42"/>
      <c r="AC275" s="42"/>
      <c r="AD275" s="42"/>
      <c r="AE275" s="42"/>
      <c r="AR275" s="229" t="s">
        <v>606</v>
      </c>
      <c r="AT275" s="229" t="s">
        <v>226</v>
      </c>
      <c r="AU275" s="229" t="s">
        <v>231</v>
      </c>
      <c r="AY275" s="21" t="s">
        <v>223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21" t="s">
        <v>82</v>
      </c>
      <c r="BK275" s="230">
        <f>ROUND(I275*H275,2)</f>
        <v>0</v>
      </c>
      <c r="BL275" s="21" t="s">
        <v>606</v>
      </c>
      <c r="BM275" s="229" t="s">
        <v>1509</v>
      </c>
    </row>
    <row r="276" s="2" customFormat="1" ht="16.5" customHeight="1">
      <c r="A276" s="42"/>
      <c r="B276" s="43"/>
      <c r="C276" s="218" t="s">
        <v>1057</v>
      </c>
      <c r="D276" s="218" t="s">
        <v>226</v>
      </c>
      <c r="E276" s="219" t="s">
        <v>1510</v>
      </c>
      <c r="F276" s="220" t="s">
        <v>1511</v>
      </c>
      <c r="G276" s="221" t="s">
        <v>383</v>
      </c>
      <c r="H276" s="222">
        <v>2</v>
      </c>
      <c r="I276" s="223"/>
      <c r="J276" s="224">
        <f>ROUND(I276*H276,2)</f>
        <v>0</v>
      </c>
      <c r="K276" s="220" t="s">
        <v>28</v>
      </c>
      <c r="L276" s="48"/>
      <c r="M276" s="225" t="s">
        <v>28</v>
      </c>
      <c r="N276" s="226" t="s">
        <v>45</v>
      </c>
      <c r="O276" s="88"/>
      <c r="P276" s="227">
        <f>O276*H276</f>
        <v>0</v>
      </c>
      <c r="Q276" s="227">
        <v>0</v>
      </c>
      <c r="R276" s="227">
        <f>Q276*H276</f>
        <v>0</v>
      </c>
      <c r="S276" s="227">
        <v>0</v>
      </c>
      <c r="T276" s="228">
        <f>S276*H276</f>
        <v>0</v>
      </c>
      <c r="U276" s="42"/>
      <c r="V276" s="42"/>
      <c r="W276" s="42"/>
      <c r="X276" s="42"/>
      <c r="Y276" s="42"/>
      <c r="Z276" s="42"/>
      <c r="AA276" s="42"/>
      <c r="AB276" s="42"/>
      <c r="AC276" s="42"/>
      <c r="AD276" s="42"/>
      <c r="AE276" s="42"/>
      <c r="AR276" s="229" t="s">
        <v>606</v>
      </c>
      <c r="AT276" s="229" t="s">
        <v>226</v>
      </c>
      <c r="AU276" s="229" t="s">
        <v>231</v>
      </c>
      <c r="AY276" s="21" t="s">
        <v>223</v>
      </c>
      <c r="BE276" s="230">
        <f>IF(N276="základní",J276,0)</f>
        <v>0</v>
      </c>
      <c r="BF276" s="230">
        <f>IF(N276="snížená",J276,0)</f>
        <v>0</v>
      </c>
      <c r="BG276" s="230">
        <f>IF(N276="zákl. přenesená",J276,0)</f>
        <v>0</v>
      </c>
      <c r="BH276" s="230">
        <f>IF(N276="sníž. přenesená",J276,0)</f>
        <v>0</v>
      </c>
      <c r="BI276" s="230">
        <f>IF(N276="nulová",J276,0)</f>
        <v>0</v>
      </c>
      <c r="BJ276" s="21" t="s">
        <v>82</v>
      </c>
      <c r="BK276" s="230">
        <f>ROUND(I276*H276,2)</f>
        <v>0</v>
      </c>
      <c r="BL276" s="21" t="s">
        <v>606</v>
      </c>
      <c r="BM276" s="229" t="s">
        <v>1512</v>
      </c>
    </row>
    <row r="277" s="2" customFormat="1" ht="16.5" customHeight="1">
      <c r="A277" s="42"/>
      <c r="B277" s="43"/>
      <c r="C277" s="218" t="s">
        <v>1063</v>
      </c>
      <c r="D277" s="218" t="s">
        <v>226</v>
      </c>
      <c r="E277" s="219" t="s">
        <v>1513</v>
      </c>
      <c r="F277" s="220" t="s">
        <v>1514</v>
      </c>
      <c r="G277" s="221" t="s">
        <v>383</v>
      </c>
      <c r="H277" s="222">
        <v>32</v>
      </c>
      <c r="I277" s="223"/>
      <c r="J277" s="224">
        <f>ROUND(I277*H277,2)</f>
        <v>0</v>
      </c>
      <c r="K277" s="220" t="s">
        <v>28</v>
      </c>
      <c r="L277" s="48"/>
      <c r="M277" s="225" t="s">
        <v>28</v>
      </c>
      <c r="N277" s="226" t="s">
        <v>45</v>
      </c>
      <c r="O277" s="88"/>
      <c r="P277" s="227">
        <f>O277*H277</f>
        <v>0</v>
      </c>
      <c r="Q277" s="227">
        <v>0</v>
      </c>
      <c r="R277" s="227">
        <f>Q277*H277</f>
        <v>0</v>
      </c>
      <c r="S277" s="227">
        <v>0</v>
      </c>
      <c r="T277" s="228">
        <f>S277*H277</f>
        <v>0</v>
      </c>
      <c r="U277" s="42"/>
      <c r="V277" s="42"/>
      <c r="W277" s="42"/>
      <c r="X277" s="42"/>
      <c r="Y277" s="42"/>
      <c r="Z277" s="42"/>
      <c r="AA277" s="42"/>
      <c r="AB277" s="42"/>
      <c r="AC277" s="42"/>
      <c r="AD277" s="42"/>
      <c r="AE277" s="42"/>
      <c r="AR277" s="229" t="s">
        <v>606</v>
      </c>
      <c r="AT277" s="229" t="s">
        <v>226</v>
      </c>
      <c r="AU277" s="229" t="s">
        <v>231</v>
      </c>
      <c r="AY277" s="21" t="s">
        <v>223</v>
      </c>
      <c r="BE277" s="230">
        <f>IF(N277="základní",J277,0)</f>
        <v>0</v>
      </c>
      <c r="BF277" s="230">
        <f>IF(N277="snížená",J277,0)</f>
        <v>0</v>
      </c>
      <c r="BG277" s="230">
        <f>IF(N277="zákl. přenesená",J277,0)</f>
        <v>0</v>
      </c>
      <c r="BH277" s="230">
        <f>IF(N277="sníž. přenesená",J277,0)</f>
        <v>0</v>
      </c>
      <c r="BI277" s="230">
        <f>IF(N277="nulová",J277,0)</f>
        <v>0</v>
      </c>
      <c r="BJ277" s="21" t="s">
        <v>82</v>
      </c>
      <c r="BK277" s="230">
        <f>ROUND(I277*H277,2)</f>
        <v>0</v>
      </c>
      <c r="BL277" s="21" t="s">
        <v>606</v>
      </c>
      <c r="BM277" s="229" t="s">
        <v>1515</v>
      </c>
    </row>
    <row r="278" s="2" customFormat="1" ht="16.5" customHeight="1">
      <c r="A278" s="42"/>
      <c r="B278" s="43"/>
      <c r="C278" s="218" t="s">
        <v>1069</v>
      </c>
      <c r="D278" s="218" t="s">
        <v>226</v>
      </c>
      <c r="E278" s="219" t="s">
        <v>1516</v>
      </c>
      <c r="F278" s="220" t="s">
        <v>1517</v>
      </c>
      <c r="G278" s="221" t="s">
        <v>383</v>
      </c>
      <c r="H278" s="222">
        <v>2</v>
      </c>
      <c r="I278" s="223"/>
      <c r="J278" s="224">
        <f>ROUND(I278*H278,2)</f>
        <v>0</v>
      </c>
      <c r="K278" s="220" t="s">
        <v>28</v>
      </c>
      <c r="L278" s="48"/>
      <c r="M278" s="225" t="s">
        <v>28</v>
      </c>
      <c r="N278" s="226" t="s">
        <v>45</v>
      </c>
      <c r="O278" s="88"/>
      <c r="P278" s="227">
        <f>O278*H278</f>
        <v>0</v>
      </c>
      <c r="Q278" s="227">
        <v>0</v>
      </c>
      <c r="R278" s="227">
        <f>Q278*H278</f>
        <v>0</v>
      </c>
      <c r="S278" s="227">
        <v>0</v>
      </c>
      <c r="T278" s="228">
        <f>S278*H278</f>
        <v>0</v>
      </c>
      <c r="U278" s="42"/>
      <c r="V278" s="42"/>
      <c r="W278" s="42"/>
      <c r="X278" s="42"/>
      <c r="Y278" s="42"/>
      <c r="Z278" s="42"/>
      <c r="AA278" s="42"/>
      <c r="AB278" s="42"/>
      <c r="AC278" s="42"/>
      <c r="AD278" s="42"/>
      <c r="AE278" s="42"/>
      <c r="AR278" s="229" t="s">
        <v>606</v>
      </c>
      <c r="AT278" s="229" t="s">
        <v>226</v>
      </c>
      <c r="AU278" s="229" t="s">
        <v>231</v>
      </c>
      <c r="AY278" s="21" t="s">
        <v>223</v>
      </c>
      <c r="BE278" s="230">
        <f>IF(N278="základní",J278,0)</f>
        <v>0</v>
      </c>
      <c r="BF278" s="230">
        <f>IF(N278="snížená",J278,0)</f>
        <v>0</v>
      </c>
      <c r="BG278" s="230">
        <f>IF(N278="zákl. přenesená",J278,0)</f>
        <v>0</v>
      </c>
      <c r="BH278" s="230">
        <f>IF(N278="sníž. přenesená",J278,0)</f>
        <v>0</v>
      </c>
      <c r="BI278" s="230">
        <f>IF(N278="nulová",J278,0)</f>
        <v>0</v>
      </c>
      <c r="BJ278" s="21" t="s">
        <v>82</v>
      </c>
      <c r="BK278" s="230">
        <f>ROUND(I278*H278,2)</f>
        <v>0</v>
      </c>
      <c r="BL278" s="21" t="s">
        <v>606</v>
      </c>
      <c r="BM278" s="229" t="s">
        <v>1518</v>
      </c>
    </row>
    <row r="279" s="17" customFormat="1" ht="20.88" customHeight="1">
      <c r="A279" s="17"/>
      <c r="B279" s="293"/>
      <c r="C279" s="294"/>
      <c r="D279" s="295" t="s">
        <v>73</v>
      </c>
      <c r="E279" s="295" t="s">
        <v>1519</v>
      </c>
      <c r="F279" s="295" t="s">
        <v>1520</v>
      </c>
      <c r="G279" s="294"/>
      <c r="H279" s="294"/>
      <c r="I279" s="296"/>
      <c r="J279" s="297">
        <f>BK279</f>
        <v>0</v>
      </c>
      <c r="K279" s="294"/>
      <c r="L279" s="298"/>
      <c r="M279" s="299"/>
      <c r="N279" s="300"/>
      <c r="O279" s="300"/>
      <c r="P279" s="301">
        <f>SUM(P280:P282)</f>
        <v>0</v>
      </c>
      <c r="Q279" s="300"/>
      <c r="R279" s="301">
        <f>SUM(R280:R282)</f>
        <v>0</v>
      </c>
      <c r="S279" s="300"/>
      <c r="T279" s="302">
        <f>SUM(T280:T282)</f>
        <v>0</v>
      </c>
      <c r="U279" s="17"/>
      <c r="V279" s="17"/>
      <c r="W279" s="17"/>
      <c r="X279" s="17"/>
      <c r="Y279" s="17"/>
      <c r="Z279" s="17"/>
      <c r="AA279" s="17"/>
      <c r="AB279" s="17"/>
      <c r="AC279" s="17"/>
      <c r="AD279" s="17"/>
      <c r="AE279" s="17"/>
      <c r="AR279" s="303" t="s">
        <v>82</v>
      </c>
      <c r="AT279" s="304" t="s">
        <v>73</v>
      </c>
      <c r="AU279" s="304" t="s">
        <v>224</v>
      </c>
      <c r="AY279" s="303" t="s">
        <v>223</v>
      </c>
      <c r="BK279" s="305">
        <f>SUM(BK280:BK282)</f>
        <v>0</v>
      </c>
    </row>
    <row r="280" s="2" customFormat="1" ht="16.5" customHeight="1">
      <c r="A280" s="42"/>
      <c r="B280" s="43"/>
      <c r="C280" s="218" t="s">
        <v>1074</v>
      </c>
      <c r="D280" s="218" t="s">
        <v>226</v>
      </c>
      <c r="E280" s="219" t="s">
        <v>1521</v>
      </c>
      <c r="F280" s="220" t="s">
        <v>1522</v>
      </c>
      <c r="G280" s="221" t="s">
        <v>383</v>
      </c>
      <c r="H280" s="222">
        <v>198</v>
      </c>
      <c r="I280" s="223"/>
      <c r="J280" s="224">
        <f>ROUND(I280*H280,2)</f>
        <v>0</v>
      </c>
      <c r="K280" s="220" t="s">
        <v>28</v>
      </c>
      <c r="L280" s="48"/>
      <c r="M280" s="225" t="s">
        <v>28</v>
      </c>
      <c r="N280" s="226" t="s">
        <v>45</v>
      </c>
      <c r="O280" s="88"/>
      <c r="P280" s="227">
        <f>O280*H280</f>
        <v>0</v>
      </c>
      <c r="Q280" s="227">
        <v>0</v>
      </c>
      <c r="R280" s="227">
        <f>Q280*H280</f>
        <v>0</v>
      </c>
      <c r="S280" s="227">
        <v>0</v>
      </c>
      <c r="T280" s="228">
        <f>S280*H280</f>
        <v>0</v>
      </c>
      <c r="U280" s="42"/>
      <c r="V280" s="42"/>
      <c r="W280" s="42"/>
      <c r="X280" s="42"/>
      <c r="Y280" s="42"/>
      <c r="Z280" s="42"/>
      <c r="AA280" s="42"/>
      <c r="AB280" s="42"/>
      <c r="AC280" s="42"/>
      <c r="AD280" s="42"/>
      <c r="AE280" s="42"/>
      <c r="AR280" s="229" t="s">
        <v>606</v>
      </c>
      <c r="AT280" s="229" t="s">
        <v>226</v>
      </c>
      <c r="AU280" s="229" t="s">
        <v>231</v>
      </c>
      <c r="AY280" s="21" t="s">
        <v>223</v>
      </c>
      <c r="BE280" s="230">
        <f>IF(N280="základní",J280,0)</f>
        <v>0</v>
      </c>
      <c r="BF280" s="230">
        <f>IF(N280="snížená",J280,0)</f>
        <v>0</v>
      </c>
      <c r="BG280" s="230">
        <f>IF(N280="zákl. přenesená",J280,0)</f>
        <v>0</v>
      </c>
      <c r="BH280" s="230">
        <f>IF(N280="sníž. přenesená",J280,0)</f>
        <v>0</v>
      </c>
      <c r="BI280" s="230">
        <f>IF(N280="nulová",J280,0)</f>
        <v>0</v>
      </c>
      <c r="BJ280" s="21" t="s">
        <v>82</v>
      </c>
      <c r="BK280" s="230">
        <f>ROUND(I280*H280,2)</f>
        <v>0</v>
      </c>
      <c r="BL280" s="21" t="s">
        <v>606</v>
      </c>
      <c r="BM280" s="229" t="s">
        <v>1523</v>
      </c>
    </row>
    <row r="281" s="2" customFormat="1" ht="16.5" customHeight="1">
      <c r="A281" s="42"/>
      <c r="B281" s="43"/>
      <c r="C281" s="218" t="s">
        <v>1079</v>
      </c>
      <c r="D281" s="218" t="s">
        <v>226</v>
      </c>
      <c r="E281" s="219" t="s">
        <v>1524</v>
      </c>
      <c r="F281" s="220" t="s">
        <v>1525</v>
      </c>
      <c r="G281" s="221" t="s">
        <v>383</v>
      </c>
      <c r="H281" s="222">
        <v>49</v>
      </c>
      <c r="I281" s="223"/>
      <c r="J281" s="224">
        <f>ROUND(I281*H281,2)</f>
        <v>0</v>
      </c>
      <c r="K281" s="220" t="s">
        <v>28</v>
      </c>
      <c r="L281" s="48"/>
      <c r="M281" s="225" t="s">
        <v>28</v>
      </c>
      <c r="N281" s="226" t="s">
        <v>45</v>
      </c>
      <c r="O281" s="88"/>
      <c r="P281" s="227">
        <f>O281*H281</f>
        <v>0</v>
      </c>
      <c r="Q281" s="227">
        <v>0</v>
      </c>
      <c r="R281" s="227">
        <f>Q281*H281</f>
        <v>0</v>
      </c>
      <c r="S281" s="227">
        <v>0</v>
      </c>
      <c r="T281" s="228">
        <f>S281*H281</f>
        <v>0</v>
      </c>
      <c r="U281" s="42"/>
      <c r="V281" s="42"/>
      <c r="W281" s="42"/>
      <c r="X281" s="42"/>
      <c r="Y281" s="42"/>
      <c r="Z281" s="42"/>
      <c r="AA281" s="42"/>
      <c r="AB281" s="42"/>
      <c r="AC281" s="42"/>
      <c r="AD281" s="42"/>
      <c r="AE281" s="42"/>
      <c r="AR281" s="229" t="s">
        <v>606</v>
      </c>
      <c r="AT281" s="229" t="s">
        <v>226</v>
      </c>
      <c r="AU281" s="229" t="s">
        <v>231</v>
      </c>
      <c r="AY281" s="21" t="s">
        <v>223</v>
      </c>
      <c r="BE281" s="230">
        <f>IF(N281="základní",J281,0)</f>
        <v>0</v>
      </c>
      <c r="BF281" s="230">
        <f>IF(N281="snížená",J281,0)</f>
        <v>0</v>
      </c>
      <c r="BG281" s="230">
        <f>IF(N281="zákl. přenesená",J281,0)</f>
        <v>0</v>
      </c>
      <c r="BH281" s="230">
        <f>IF(N281="sníž. přenesená",J281,0)</f>
        <v>0</v>
      </c>
      <c r="BI281" s="230">
        <f>IF(N281="nulová",J281,0)</f>
        <v>0</v>
      </c>
      <c r="BJ281" s="21" t="s">
        <v>82</v>
      </c>
      <c r="BK281" s="230">
        <f>ROUND(I281*H281,2)</f>
        <v>0</v>
      </c>
      <c r="BL281" s="21" t="s">
        <v>606</v>
      </c>
      <c r="BM281" s="229" t="s">
        <v>1526</v>
      </c>
    </row>
    <row r="282" s="2" customFormat="1" ht="16.5" customHeight="1">
      <c r="A282" s="42"/>
      <c r="B282" s="43"/>
      <c r="C282" s="218" t="s">
        <v>1085</v>
      </c>
      <c r="D282" s="218" t="s">
        <v>226</v>
      </c>
      <c r="E282" s="219" t="s">
        <v>1527</v>
      </c>
      <c r="F282" s="220" t="s">
        <v>1528</v>
      </c>
      <c r="G282" s="221" t="s">
        <v>383</v>
      </c>
      <c r="H282" s="222">
        <v>2</v>
      </c>
      <c r="I282" s="223"/>
      <c r="J282" s="224">
        <f>ROUND(I282*H282,2)</f>
        <v>0</v>
      </c>
      <c r="K282" s="220" t="s">
        <v>28</v>
      </c>
      <c r="L282" s="48"/>
      <c r="M282" s="225" t="s">
        <v>28</v>
      </c>
      <c r="N282" s="226" t="s">
        <v>45</v>
      </c>
      <c r="O282" s="88"/>
      <c r="P282" s="227">
        <f>O282*H282</f>
        <v>0</v>
      </c>
      <c r="Q282" s="227">
        <v>0</v>
      </c>
      <c r="R282" s="227">
        <f>Q282*H282</f>
        <v>0</v>
      </c>
      <c r="S282" s="227">
        <v>0</v>
      </c>
      <c r="T282" s="228">
        <f>S282*H282</f>
        <v>0</v>
      </c>
      <c r="U282" s="42"/>
      <c r="V282" s="42"/>
      <c r="W282" s="42"/>
      <c r="X282" s="42"/>
      <c r="Y282" s="42"/>
      <c r="Z282" s="42"/>
      <c r="AA282" s="42"/>
      <c r="AB282" s="42"/>
      <c r="AC282" s="42"/>
      <c r="AD282" s="42"/>
      <c r="AE282" s="42"/>
      <c r="AR282" s="229" t="s">
        <v>606</v>
      </c>
      <c r="AT282" s="229" t="s">
        <v>226</v>
      </c>
      <c r="AU282" s="229" t="s">
        <v>231</v>
      </c>
      <c r="AY282" s="21" t="s">
        <v>223</v>
      </c>
      <c r="BE282" s="230">
        <f>IF(N282="základní",J282,0)</f>
        <v>0</v>
      </c>
      <c r="BF282" s="230">
        <f>IF(N282="snížená",J282,0)</f>
        <v>0</v>
      </c>
      <c r="BG282" s="230">
        <f>IF(N282="zákl. přenesená",J282,0)</f>
        <v>0</v>
      </c>
      <c r="BH282" s="230">
        <f>IF(N282="sníž. přenesená",J282,0)</f>
        <v>0</v>
      </c>
      <c r="BI282" s="230">
        <f>IF(N282="nulová",J282,0)</f>
        <v>0</v>
      </c>
      <c r="BJ282" s="21" t="s">
        <v>82</v>
      </c>
      <c r="BK282" s="230">
        <f>ROUND(I282*H282,2)</f>
        <v>0</v>
      </c>
      <c r="BL282" s="21" t="s">
        <v>606</v>
      </c>
      <c r="BM282" s="229" t="s">
        <v>1529</v>
      </c>
    </row>
    <row r="283" s="17" customFormat="1" ht="20.88" customHeight="1">
      <c r="A283" s="17"/>
      <c r="B283" s="293"/>
      <c r="C283" s="294"/>
      <c r="D283" s="295" t="s">
        <v>73</v>
      </c>
      <c r="E283" s="295" t="s">
        <v>1530</v>
      </c>
      <c r="F283" s="295" t="s">
        <v>1531</v>
      </c>
      <c r="G283" s="294"/>
      <c r="H283" s="294"/>
      <c r="I283" s="296"/>
      <c r="J283" s="297">
        <f>BK283</f>
        <v>0</v>
      </c>
      <c r="K283" s="294"/>
      <c r="L283" s="298"/>
      <c r="M283" s="299"/>
      <c r="N283" s="300"/>
      <c r="O283" s="300"/>
      <c r="P283" s="301">
        <f>SUM(P284:P285)</f>
        <v>0</v>
      </c>
      <c r="Q283" s="300"/>
      <c r="R283" s="301">
        <f>SUM(R284:R285)</f>
        <v>0</v>
      </c>
      <c r="S283" s="300"/>
      <c r="T283" s="302">
        <f>SUM(T284:T285)</f>
        <v>0</v>
      </c>
      <c r="U283" s="17"/>
      <c r="V283" s="17"/>
      <c r="W283" s="17"/>
      <c r="X283" s="17"/>
      <c r="Y283" s="17"/>
      <c r="Z283" s="17"/>
      <c r="AA283" s="17"/>
      <c r="AB283" s="17"/>
      <c r="AC283" s="17"/>
      <c r="AD283" s="17"/>
      <c r="AE283" s="17"/>
      <c r="AR283" s="303" t="s">
        <v>82</v>
      </c>
      <c r="AT283" s="304" t="s">
        <v>73</v>
      </c>
      <c r="AU283" s="304" t="s">
        <v>224</v>
      </c>
      <c r="AY283" s="303" t="s">
        <v>223</v>
      </c>
      <c r="BK283" s="305">
        <f>SUM(BK284:BK285)</f>
        <v>0</v>
      </c>
    </row>
    <row r="284" s="2" customFormat="1" ht="16.5" customHeight="1">
      <c r="A284" s="42"/>
      <c r="B284" s="43"/>
      <c r="C284" s="218" t="s">
        <v>1090</v>
      </c>
      <c r="D284" s="218" t="s">
        <v>226</v>
      </c>
      <c r="E284" s="219" t="s">
        <v>1532</v>
      </c>
      <c r="F284" s="220" t="s">
        <v>1533</v>
      </c>
      <c r="G284" s="221" t="s">
        <v>383</v>
      </c>
      <c r="H284" s="222">
        <v>5</v>
      </c>
      <c r="I284" s="223"/>
      <c r="J284" s="224">
        <f>ROUND(I284*H284,2)</f>
        <v>0</v>
      </c>
      <c r="K284" s="220" t="s">
        <v>28</v>
      </c>
      <c r="L284" s="48"/>
      <c r="M284" s="225" t="s">
        <v>28</v>
      </c>
      <c r="N284" s="226" t="s">
        <v>45</v>
      </c>
      <c r="O284" s="88"/>
      <c r="P284" s="227">
        <f>O284*H284</f>
        <v>0</v>
      </c>
      <c r="Q284" s="227">
        <v>0</v>
      </c>
      <c r="R284" s="227">
        <f>Q284*H284</f>
        <v>0</v>
      </c>
      <c r="S284" s="227">
        <v>0</v>
      </c>
      <c r="T284" s="228">
        <f>S284*H284</f>
        <v>0</v>
      </c>
      <c r="U284" s="42"/>
      <c r="V284" s="42"/>
      <c r="W284" s="42"/>
      <c r="X284" s="42"/>
      <c r="Y284" s="42"/>
      <c r="Z284" s="42"/>
      <c r="AA284" s="42"/>
      <c r="AB284" s="42"/>
      <c r="AC284" s="42"/>
      <c r="AD284" s="42"/>
      <c r="AE284" s="42"/>
      <c r="AR284" s="229" t="s">
        <v>606</v>
      </c>
      <c r="AT284" s="229" t="s">
        <v>226</v>
      </c>
      <c r="AU284" s="229" t="s">
        <v>231</v>
      </c>
      <c r="AY284" s="21" t="s">
        <v>223</v>
      </c>
      <c r="BE284" s="230">
        <f>IF(N284="základní",J284,0)</f>
        <v>0</v>
      </c>
      <c r="BF284" s="230">
        <f>IF(N284="snížená",J284,0)</f>
        <v>0</v>
      </c>
      <c r="BG284" s="230">
        <f>IF(N284="zákl. přenesená",J284,0)</f>
        <v>0</v>
      </c>
      <c r="BH284" s="230">
        <f>IF(N284="sníž. přenesená",J284,0)</f>
        <v>0</v>
      </c>
      <c r="BI284" s="230">
        <f>IF(N284="nulová",J284,0)</f>
        <v>0</v>
      </c>
      <c r="BJ284" s="21" t="s">
        <v>82</v>
      </c>
      <c r="BK284" s="230">
        <f>ROUND(I284*H284,2)</f>
        <v>0</v>
      </c>
      <c r="BL284" s="21" t="s">
        <v>606</v>
      </c>
      <c r="BM284" s="229" t="s">
        <v>1534</v>
      </c>
    </row>
    <row r="285" s="2" customFormat="1" ht="16.5" customHeight="1">
      <c r="A285" s="42"/>
      <c r="B285" s="43"/>
      <c r="C285" s="218" t="s">
        <v>1097</v>
      </c>
      <c r="D285" s="218" t="s">
        <v>226</v>
      </c>
      <c r="E285" s="219" t="s">
        <v>1535</v>
      </c>
      <c r="F285" s="220" t="s">
        <v>1536</v>
      </c>
      <c r="G285" s="221" t="s">
        <v>383</v>
      </c>
      <c r="H285" s="222">
        <v>1</v>
      </c>
      <c r="I285" s="223"/>
      <c r="J285" s="224">
        <f>ROUND(I285*H285,2)</f>
        <v>0</v>
      </c>
      <c r="K285" s="220" t="s">
        <v>28</v>
      </c>
      <c r="L285" s="48"/>
      <c r="M285" s="225" t="s">
        <v>28</v>
      </c>
      <c r="N285" s="226" t="s">
        <v>45</v>
      </c>
      <c r="O285" s="88"/>
      <c r="P285" s="227">
        <f>O285*H285</f>
        <v>0</v>
      </c>
      <c r="Q285" s="227">
        <v>0</v>
      </c>
      <c r="R285" s="227">
        <f>Q285*H285</f>
        <v>0</v>
      </c>
      <c r="S285" s="227">
        <v>0</v>
      </c>
      <c r="T285" s="228">
        <f>S285*H285</f>
        <v>0</v>
      </c>
      <c r="U285" s="42"/>
      <c r="V285" s="42"/>
      <c r="W285" s="42"/>
      <c r="X285" s="42"/>
      <c r="Y285" s="42"/>
      <c r="Z285" s="42"/>
      <c r="AA285" s="42"/>
      <c r="AB285" s="42"/>
      <c r="AC285" s="42"/>
      <c r="AD285" s="42"/>
      <c r="AE285" s="42"/>
      <c r="AR285" s="229" t="s">
        <v>606</v>
      </c>
      <c r="AT285" s="229" t="s">
        <v>226</v>
      </c>
      <c r="AU285" s="229" t="s">
        <v>231</v>
      </c>
      <c r="AY285" s="21" t="s">
        <v>223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21" t="s">
        <v>82</v>
      </c>
      <c r="BK285" s="230">
        <f>ROUND(I285*H285,2)</f>
        <v>0</v>
      </c>
      <c r="BL285" s="21" t="s">
        <v>606</v>
      </c>
      <c r="BM285" s="229" t="s">
        <v>1537</v>
      </c>
    </row>
    <row r="286" s="17" customFormat="1" ht="20.88" customHeight="1">
      <c r="A286" s="17"/>
      <c r="B286" s="293"/>
      <c r="C286" s="294"/>
      <c r="D286" s="295" t="s">
        <v>73</v>
      </c>
      <c r="E286" s="295" t="s">
        <v>1538</v>
      </c>
      <c r="F286" s="295" t="s">
        <v>1539</v>
      </c>
      <c r="G286" s="294"/>
      <c r="H286" s="294"/>
      <c r="I286" s="296"/>
      <c r="J286" s="297">
        <f>BK286</f>
        <v>0</v>
      </c>
      <c r="K286" s="294"/>
      <c r="L286" s="298"/>
      <c r="M286" s="299"/>
      <c r="N286" s="300"/>
      <c r="O286" s="300"/>
      <c r="P286" s="301">
        <f>SUM(P287:P292)</f>
        <v>0</v>
      </c>
      <c r="Q286" s="300"/>
      <c r="R286" s="301">
        <f>SUM(R287:R292)</f>
        <v>0</v>
      </c>
      <c r="S286" s="300"/>
      <c r="T286" s="302">
        <f>SUM(T287:T292)</f>
        <v>0</v>
      </c>
      <c r="U286" s="17"/>
      <c r="V286" s="17"/>
      <c r="W286" s="17"/>
      <c r="X286" s="17"/>
      <c r="Y286" s="17"/>
      <c r="Z286" s="17"/>
      <c r="AA286" s="17"/>
      <c r="AB286" s="17"/>
      <c r="AC286" s="17"/>
      <c r="AD286" s="17"/>
      <c r="AE286" s="17"/>
      <c r="AR286" s="303" t="s">
        <v>82</v>
      </c>
      <c r="AT286" s="304" t="s">
        <v>73</v>
      </c>
      <c r="AU286" s="304" t="s">
        <v>224</v>
      </c>
      <c r="AY286" s="303" t="s">
        <v>223</v>
      </c>
      <c r="BK286" s="305">
        <f>SUM(BK287:BK292)</f>
        <v>0</v>
      </c>
    </row>
    <row r="287" s="2" customFormat="1" ht="16.5" customHeight="1">
      <c r="A287" s="42"/>
      <c r="B287" s="43"/>
      <c r="C287" s="218" t="s">
        <v>1115</v>
      </c>
      <c r="D287" s="218" t="s">
        <v>226</v>
      </c>
      <c r="E287" s="219" t="s">
        <v>1540</v>
      </c>
      <c r="F287" s="220" t="s">
        <v>1541</v>
      </c>
      <c r="G287" s="221" t="s">
        <v>383</v>
      </c>
      <c r="H287" s="222">
        <v>122</v>
      </c>
      <c r="I287" s="223"/>
      <c r="J287" s="224">
        <f>ROUND(I287*H287,2)</f>
        <v>0</v>
      </c>
      <c r="K287" s="220" t="s">
        <v>28</v>
      </c>
      <c r="L287" s="48"/>
      <c r="M287" s="225" t="s">
        <v>28</v>
      </c>
      <c r="N287" s="226" t="s">
        <v>45</v>
      </c>
      <c r="O287" s="88"/>
      <c r="P287" s="227">
        <f>O287*H287</f>
        <v>0</v>
      </c>
      <c r="Q287" s="227">
        <v>0</v>
      </c>
      <c r="R287" s="227">
        <f>Q287*H287</f>
        <v>0</v>
      </c>
      <c r="S287" s="227">
        <v>0</v>
      </c>
      <c r="T287" s="228">
        <f>S287*H287</f>
        <v>0</v>
      </c>
      <c r="U287" s="42"/>
      <c r="V287" s="42"/>
      <c r="W287" s="42"/>
      <c r="X287" s="42"/>
      <c r="Y287" s="42"/>
      <c r="Z287" s="42"/>
      <c r="AA287" s="42"/>
      <c r="AB287" s="42"/>
      <c r="AC287" s="42"/>
      <c r="AD287" s="42"/>
      <c r="AE287" s="42"/>
      <c r="AR287" s="229" t="s">
        <v>606</v>
      </c>
      <c r="AT287" s="229" t="s">
        <v>226</v>
      </c>
      <c r="AU287" s="229" t="s">
        <v>231</v>
      </c>
      <c r="AY287" s="21" t="s">
        <v>223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21" t="s">
        <v>82</v>
      </c>
      <c r="BK287" s="230">
        <f>ROUND(I287*H287,2)</f>
        <v>0</v>
      </c>
      <c r="BL287" s="21" t="s">
        <v>606</v>
      </c>
      <c r="BM287" s="229" t="s">
        <v>1542</v>
      </c>
    </row>
    <row r="288" s="2" customFormat="1" ht="16.5" customHeight="1">
      <c r="A288" s="42"/>
      <c r="B288" s="43"/>
      <c r="C288" s="218" t="s">
        <v>1122</v>
      </c>
      <c r="D288" s="218" t="s">
        <v>226</v>
      </c>
      <c r="E288" s="219" t="s">
        <v>1543</v>
      </c>
      <c r="F288" s="220" t="s">
        <v>1544</v>
      </c>
      <c r="G288" s="221" t="s">
        <v>383</v>
      </c>
      <c r="H288" s="222">
        <v>6</v>
      </c>
      <c r="I288" s="223"/>
      <c r="J288" s="224">
        <f>ROUND(I288*H288,2)</f>
        <v>0</v>
      </c>
      <c r="K288" s="220" t="s">
        <v>28</v>
      </c>
      <c r="L288" s="48"/>
      <c r="M288" s="225" t="s">
        <v>28</v>
      </c>
      <c r="N288" s="226" t="s">
        <v>45</v>
      </c>
      <c r="O288" s="88"/>
      <c r="P288" s="227">
        <f>O288*H288</f>
        <v>0</v>
      </c>
      <c r="Q288" s="227">
        <v>0</v>
      </c>
      <c r="R288" s="227">
        <f>Q288*H288</f>
        <v>0</v>
      </c>
      <c r="S288" s="227">
        <v>0</v>
      </c>
      <c r="T288" s="228">
        <f>S288*H288</f>
        <v>0</v>
      </c>
      <c r="U288" s="42"/>
      <c r="V288" s="42"/>
      <c r="W288" s="42"/>
      <c r="X288" s="42"/>
      <c r="Y288" s="42"/>
      <c r="Z288" s="42"/>
      <c r="AA288" s="42"/>
      <c r="AB288" s="42"/>
      <c r="AC288" s="42"/>
      <c r="AD288" s="42"/>
      <c r="AE288" s="42"/>
      <c r="AR288" s="229" t="s">
        <v>606</v>
      </c>
      <c r="AT288" s="229" t="s">
        <v>226</v>
      </c>
      <c r="AU288" s="229" t="s">
        <v>231</v>
      </c>
      <c r="AY288" s="21" t="s">
        <v>223</v>
      </c>
      <c r="BE288" s="230">
        <f>IF(N288="základní",J288,0)</f>
        <v>0</v>
      </c>
      <c r="BF288" s="230">
        <f>IF(N288="snížená",J288,0)</f>
        <v>0</v>
      </c>
      <c r="BG288" s="230">
        <f>IF(N288="zákl. přenesená",J288,0)</f>
        <v>0</v>
      </c>
      <c r="BH288" s="230">
        <f>IF(N288="sníž. přenesená",J288,0)</f>
        <v>0</v>
      </c>
      <c r="BI288" s="230">
        <f>IF(N288="nulová",J288,0)</f>
        <v>0</v>
      </c>
      <c r="BJ288" s="21" t="s">
        <v>82</v>
      </c>
      <c r="BK288" s="230">
        <f>ROUND(I288*H288,2)</f>
        <v>0</v>
      </c>
      <c r="BL288" s="21" t="s">
        <v>606</v>
      </c>
      <c r="BM288" s="229" t="s">
        <v>1545</v>
      </c>
    </row>
    <row r="289" s="2" customFormat="1" ht="16.5" customHeight="1">
      <c r="A289" s="42"/>
      <c r="B289" s="43"/>
      <c r="C289" s="218" t="s">
        <v>1127</v>
      </c>
      <c r="D289" s="218" t="s">
        <v>226</v>
      </c>
      <c r="E289" s="219" t="s">
        <v>1546</v>
      </c>
      <c r="F289" s="220" t="s">
        <v>1547</v>
      </c>
      <c r="G289" s="221" t="s">
        <v>383</v>
      </c>
      <c r="H289" s="222">
        <v>4</v>
      </c>
      <c r="I289" s="223"/>
      <c r="J289" s="224">
        <f>ROUND(I289*H289,2)</f>
        <v>0</v>
      </c>
      <c r="K289" s="220" t="s">
        <v>28</v>
      </c>
      <c r="L289" s="48"/>
      <c r="M289" s="225" t="s">
        <v>28</v>
      </c>
      <c r="N289" s="226" t="s">
        <v>45</v>
      </c>
      <c r="O289" s="88"/>
      <c r="P289" s="227">
        <f>O289*H289</f>
        <v>0</v>
      </c>
      <c r="Q289" s="227">
        <v>0</v>
      </c>
      <c r="R289" s="227">
        <f>Q289*H289</f>
        <v>0</v>
      </c>
      <c r="S289" s="227">
        <v>0</v>
      </c>
      <c r="T289" s="228">
        <f>S289*H289</f>
        <v>0</v>
      </c>
      <c r="U289" s="42"/>
      <c r="V289" s="42"/>
      <c r="W289" s="42"/>
      <c r="X289" s="42"/>
      <c r="Y289" s="42"/>
      <c r="Z289" s="42"/>
      <c r="AA289" s="42"/>
      <c r="AB289" s="42"/>
      <c r="AC289" s="42"/>
      <c r="AD289" s="42"/>
      <c r="AE289" s="42"/>
      <c r="AR289" s="229" t="s">
        <v>606</v>
      </c>
      <c r="AT289" s="229" t="s">
        <v>226</v>
      </c>
      <c r="AU289" s="229" t="s">
        <v>231</v>
      </c>
      <c r="AY289" s="21" t="s">
        <v>223</v>
      </c>
      <c r="BE289" s="230">
        <f>IF(N289="základní",J289,0)</f>
        <v>0</v>
      </c>
      <c r="BF289" s="230">
        <f>IF(N289="snížená",J289,0)</f>
        <v>0</v>
      </c>
      <c r="BG289" s="230">
        <f>IF(N289="zákl. přenesená",J289,0)</f>
        <v>0</v>
      </c>
      <c r="BH289" s="230">
        <f>IF(N289="sníž. přenesená",J289,0)</f>
        <v>0</v>
      </c>
      <c r="BI289" s="230">
        <f>IF(N289="nulová",J289,0)</f>
        <v>0</v>
      </c>
      <c r="BJ289" s="21" t="s">
        <v>82</v>
      </c>
      <c r="BK289" s="230">
        <f>ROUND(I289*H289,2)</f>
        <v>0</v>
      </c>
      <c r="BL289" s="21" t="s">
        <v>606</v>
      </c>
      <c r="BM289" s="229" t="s">
        <v>1548</v>
      </c>
    </row>
    <row r="290" s="2" customFormat="1" ht="16.5" customHeight="1">
      <c r="A290" s="42"/>
      <c r="B290" s="43"/>
      <c r="C290" s="218" t="s">
        <v>1134</v>
      </c>
      <c r="D290" s="218" t="s">
        <v>226</v>
      </c>
      <c r="E290" s="219" t="s">
        <v>1549</v>
      </c>
      <c r="F290" s="220" t="s">
        <v>1550</v>
      </c>
      <c r="G290" s="221" t="s">
        <v>383</v>
      </c>
      <c r="H290" s="222">
        <v>22</v>
      </c>
      <c r="I290" s="223"/>
      <c r="J290" s="224">
        <f>ROUND(I290*H290,2)</f>
        <v>0</v>
      </c>
      <c r="K290" s="220" t="s">
        <v>28</v>
      </c>
      <c r="L290" s="48"/>
      <c r="M290" s="225" t="s">
        <v>28</v>
      </c>
      <c r="N290" s="226" t="s">
        <v>45</v>
      </c>
      <c r="O290" s="88"/>
      <c r="P290" s="227">
        <f>O290*H290</f>
        <v>0</v>
      </c>
      <c r="Q290" s="227">
        <v>0</v>
      </c>
      <c r="R290" s="227">
        <f>Q290*H290</f>
        <v>0</v>
      </c>
      <c r="S290" s="227">
        <v>0</v>
      </c>
      <c r="T290" s="228">
        <f>S290*H290</f>
        <v>0</v>
      </c>
      <c r="U290" s="42"/>
      <c r="V290" s="42"/>
      <c r="W290" s="42"/>
      <c r="X290" s="42"/>
      <c r="Y290" s="42"/>
      <c r="Z290" s="42"/>
      <c r="AA290" s="42"/>
      <c r="AB290" s="42"/>
      <c r="AC290" s="42"/>
      <c r="AD290" s="42"/>
      <c r="AE290" s="42"/>
      <c r="AR290" s="229" t="s">
        <v>606</v>
      </c>
      <c r="AT290" s="229" t="s">
        <v>226</v>
      </c>
      <c r="AU290" s="229" t="s">
        <v>231</v>
      </c>
      <c r="AY290" s="21" t="s">
        <v>223</v>
      </c>
      <c r="BE290" s="230">
        <f>IF(N290="základní",J290,0)</f>
        <v>0</v>
      </c>
      <c r="BF290" s="230">
        <f>IF(N290="snížená",J290,0)</f>
        <v>0</v>
      </c>
      <c r="BG290" s="230">
        <f>IF(N290="zákl. přenesená",J290,0)</f>
        <v>0</v>
      </c>
      <c r="BH290" s="230">
        <f>IF(N290="sníž. přenesená",J290,0)</f>
        <v>0</v>
      </c>
      <c r="BI290" s="230">
        <f>IF(N290="nulová",J290,0)</f>
        <v>0</v>
      </c>
      <c r="BJ290" s="21" t="s">
        <v>82</v>
      </c>
      <c r="BK290" s="230">
        <f>ROUND(I290*H290,2)</f>
        <v>0</v>
      </c>
      <c r="BL290" s="21" t="s">
        <v>606</v>
      </c>
      <c r="BM290" s="229" t="s">
        <v>1551</v>
      </c>
    </row>
    <row r="291" s="2" customFormat="1" ht="16.5" customHeight="1">
      <c r="A291" s="42"/>
      <c r="B291" s="43"/>
      <c r="C291" s="218" t="s">
        <v>1139</v>
      </c>
      <c r="D291" s="218" t="s">
        <v>226</v>
      </c>
      <c r="E291" s="219" t="s">
        <v>1552</v>
      </c>
      <c r="F291" s="220" t="s">
        <v>1553</v>
      </c>
      <c r="G291" s="221" t="s">
        <v>383</v>
      </c>
      <c r="H291" s="222">
        <v>1</v>
      </c>
      <c r="I291" s="223"/>
      <c r="J291" s="224">
        <f>ROUND(I291*H291,2)</f>
        <v>0</v>
      </c>
      <c r="K291" s="220" t="s">
        <v>28</v>
      </c>
      <c r="L291" s="48"/>
      <c r="M291" s="225" t="s">
        <v>28</v>
      </c>
      <c r="N291" s="226" t="s">
        <v>45</v>
      </c>
      <c r="O291" s="88"/>
      <c r="P291" s="227">
        <f>O291*H291</f>
        <v>0</v>
      </c>
      <c r="Q291" s="227">
        <v>0</v>
      </c>
      <c r="R291" s="227">
        <f>Q291*H291</f>
        <v>0</v>
      </c>
      <c r="S291" s="227">
        <v>0</v>
      </c>
      <c r="T291" s="228">
        <f>S291*H291</f>
        <v>0</v>
      </c>
      <c r="U291" s="42"/>
      <c r="V291" s="42"/>
      <c r="W291" s="42"/>
      <c r="X291" s="42"/>
      <c r="Y291" s="42"/>
      <c r="Z291" s="42"/>
      <c r="AA291" s="42"/>
      <c r="AB291" s="42"/>
      <c r="AC291" s="42"/>
      <c r="AD291" s="42"/>
      <c r="AE291" s="42"/>
      <c r="AR291" s="229" t="s">
        <v>606</v>
      </c>
      <c r="AT291" s="229" t="s">
        <v>226</v>
      </c>
      <c r="AU291" s="229" t="s">
        <v>231</v>
      </c>
      <c r="AY291" s="21" t="s">
        <v>223</v>
      </c>
      <c r="BE291" s="230">
        <f>IF(N291="základní",J291,0)</f>
        <v>0</v>
      </c>
      <c r="BF291" s="230">
        <f>IF(N291="snížená",J291,0)</f>
        <v>0</v>
      </c>
      <c r="BG291" s="230">
        <f>IF(N291="zákl. přenesená",J291,0)</f>
        <v>0</v>
      </c>
      <c r="BH291" s="230">
        <f>IF(N291="sníž. přenesená",J291,0)</f>
        <v>0</v>
      </c>
      <c r="BI291" s="230">
        <f>IF(N291="nulová",J291,0)</f>
        <v>0</v>
      </c>
      <c r="BJ291" s="21" t="s">
        <v>82</v>
      </c>
      <c r="BK291" s="230">
        <f>ROUND(I291*H291,2)</f>
        <v>0</v>
      </c>
      <c r="BL291" s="21" t="s">
        <v>606</v>
      </c>
      <c r="BM291" s="229" t="s">
        <v>1554</v>
      </c>
    </row>
    <row r="292" s="2" customFormat="1" ht="16.5" customHeight="1">
      <c r="A292" s="42"/>
      <c r="B292" s="43"/>
      <c r="C292" s="218" t="s">
        <v>1146</v>
      </c>
      <c r="D292" s="218" t="s">
        <v>226</v>
      </c>
      <c r="E292" s="219" t="s">
        <v>1555</v>
      </c>
      <c r="F292" s="220" t="s">
        <v>1556</v>
      </c>
      <c r="G292" s="221" t="s">
        <v>383</v>
      </c>
      <c r="H292" s="222">
        <v>3</v>
      </c>
      <c r="I292" s="223"/>
      <c r="J292" s="224">
        <f>ROUND(I292*H292,2)</f>
        <v>0</v>
      </c>
      <c r="K292" s="220" t="s">
        <v>28</v>
      </c>
      <c r="L292" s="48"/>
      <c r="M292" s="225" t="s">
        <v>28</v>
      </c>
      <c r="N292" s="226" t="s">
        <v>45</v>
      </c>
      <c r="O292" s="88"/>
      <c r="P292" s="227">
        <f>O292*H292</f>
        <v>0</v>
      </c>
      <c r="Q292" s="227">
        <v>0</v>
      </c>
      <c r="R292" s="227">
        <f>Q292*H292</f>
        <v>0</v>
      </c>
      <c r="S292" s="227">
        <v>0</v>
      </c>
      <c r="T292" s="228">
        <f>S292*H292</f>
        <v>0</v>
      </c>
      <c r="U292" s="42"/>
      <c r="V292" s="42"/>
      <c r="W292" s="42"/>
      <c r="X292" s="42"/>
      <c r="Y292" s="42"/>
      <c r="Z292" s="42"/>
      <c r="AA292" s="42"/>
      <c r="AB292" s="42"/>
      <c r="AC292" s="42"/>
      <c r="AD292" s="42"/>
      <c r="AE292" s="42"/>
      <c r="AR292" s="229" t="s">
        <v>606</v>
      </c>
      <c r="AT292" s="229" t="s">
        <v>226</v>
      </c>
      <c r="AU292" s="229" t="s">
        <v>231</v>
      </c>
      <c r="AY292" s="21" t="s">
        <v>223</v>
      </c>
      <c r="BE292" s="230">
        <f>IF(N292="základní",J292,0)</f>
        <v>0</v>
      </c>
      <c r="BF292" s="230">
        <f>IF(N292="snížená",J292,0)</f>
        <v>0</v>
      </c>
      <c r="BG292" s="230">
        <f>IF(N292="zákl. přenesená",J292,0)</f>
        <v>0</v>
      </c>
      <c r="BH292" s="230">
        <f>IF(N292="sníž. přenesená",J292,0)</f>
        <v>0</v>
      </c>
      <c r="BI292" s="230">
        <f>IF(N292="nulová",J292,0)</f>
        <v>0</v>
      </c>
      <c r="BJ292" s="21" t="s">
        <v>82</v>
      </c>
      <c r="BK292" s="230">
        <f>ROUND(I292*H292,2)</f>
        <v>0</v>
      </c>
      <c r="BL292" s="21" t="s">
        <v>606</v>
      </c>
      <c r="BM292" s="229" t="s">
        <v>1557</v>
      </c>
    </row>
    <row r="293" s="17" customFormat="1" ht="20.88" customHeight="1">
      <c r="A293" s="17"/>
      <c r="B293" s="293"/>
      <c r="C293" s="294"/>
      <c r="D293" s="295" t="s">
        <v>73</v>
      </c>
      <c r="E293" s="295" t="s">
        <v>1558</v>
      </c>
      <c r="F293" s="295" t="s">
        <v>1559</v>
      </c>
      <c r="G293" s="294"/>
      <c r="H293" s="294"/>
      <c r="I293" s="296"/>
      <c r="J293" s="297">
        <f>BK293</f>
        <v>0</v>
      </c>
      <c r="K293" s="294"/>
      <c r="L293" s="298"/>
      <c r="M293" s="299"/>
      <c r="N293" s="300"/>
      <c r="O293" s="300"/>
      <c r="P293" s="301">
        <f>SUM(P294:P297)</f>
        <v>0</v>
      </c>
      <c r="Q293" s="300"/>
      <c r="R293" s="301">
        <f>SUM(R294:R297)</f>
        <v>0</v>
      </c>
      <c r="S293" s="300"/>
      <c r="T293" s="302">
        <f>SUM(T294:T297)</f>
        <v>0</v>
      </c>
      <c r="U293" s="17"/>
      <c r="V293" s="17"/>
      <c r="W293" s="17"/>
      <c r="X293" s="17"/>
      <c r="Y293" s="17"/>
      <c r="Z293" s="17"/>
      <c r="AA293" s="17"/>
      <c r="AB293" s="17"/>
      <c r="AC293" s="17"/>
      <c r="AD293" s="17"/>
      <c r="AE293" s="17"/>
      <c r="AR293" s="303" t="s">
        <v>82</v>
      </c>
      <c r="AT293" s="304" t="s">
        <v>73</v>
      </c>
      <c r="AU293" s="304" t="s">
        <v>224</v>
      </c>
      <c r="AY293" s="303" t="s">
        <v>223</v>
      </c>
      <c r="BK293" s="305">
        <f>SUM(BK294:BK297)</f>
        <v>0</v>
      </c>
    </row>
    <row r="294" s="2" customFormat="1" ht="16.5" customHeight="1">
      <c r="A294" s="42"/>
      <c r="B294" s="43"/>
      <c r="C294" s="218" t="s">
        <v>1153</v>
      </c>
      <c r="D294" s="218" t="s">
        <v>226</v>
      </c>
      <c r="E294" s="219" t="s">
        <v>1560</v>
      </c>
      <c r="F294" s="220" t="s">
        <v>1561</v>
      </c>
      <c r="G294" s="221" t="s">
        <v>383</v>
      </c>
      <c r="H294" s="222">
        <v>172</v>
      </c>
      <c r="I294" s="223"/>
      <c r="J294" s="224">
        <f>ROUND(I294*H294,2)</f>
        <v>0</v>
      </c>
      <c r="K294" s="220" t="s">
        <v>28</v>
      </c>
      <c r="L294" s="48"/>
      <c r="M294" s="225" t="s">
        <v>28</v>
      </c>
      <c r="N294" s="226" t="s">
        <v>45</v>
      </c>
      <c r="O294" s="88"/>
      <c r="P294" s="227">
        <f>O294*H294</f>
        <v>0</v>
      </c>
      <c r="Q294" s="227">
        <v>0</v>
      </c>
      <c r="R294" s="227">
        <f>Q294*H294</f>
        <v>0</v>
      </c>
      <c r="S294" s="227">
        <v>0</v>
      </c>
      <c r="T294" s="228">
        <f>S294*H294</f>
        <v>0</v>
      </c>
      <c r="U294" s="42"/>
      <c r="V294" s="42"/>
      <c r="W294" s="42"/>
      <c r="X294" s="42"/>
      <c r="Y294" s="42"/>
      <c r="Z294" s="42"/>
      <c r="AA294" s="42"/>
      <c r="AB294" s="42"/>
      <c r="AC294" s="42"/>
      <c r="AD294" s="42"/>
      <c r="AE294" s="42"/>
      <c r="AR294" s="229" t="s">
        <v>606</v>
      </c>
      <c r="AT294" s="229" t="s">
        <v>226</v>
      </c>
      <c r="AU294" s="229" t="s">
        <v>231</v>
      </c>
      <c r="AY294" s="21" t="s">
        <v>223</v>
      </c>
      <c r="BE294" s="230">
        <f>IF(N294="základní",J294,0)</f>
        <v>0</v>
      </c>
      <c r="BF294" s="230">
        <f>IF(N294="snížená",J294,0)</f>
        <v>0</v>
      </c>
      <c r="BG294" s="230">
        <f>IF(N294="zákl. přenesená",J294,0)</f>
        <v>0</v>
      </c>
      <c r="BH294" s="230">
        <f>IF(N294="sníž. přenesená",J294,0)</f>
        <v>0</v>
      </c>
      <c r="BI294" s="230">
        <f>IF(N294="nulová",J294,0)</f>
        <v>0</v>
      </c>
      <c r="BJ294" s="21" t="s">
        <v>82</v>
      </c>
      <c r="BK294" s="230">
        <f>ROUND(I294*H294,2)</f>
        <v>0</v>
      </c>
      <c r="BL294" s="21" t="s">
        <v>606</v>
      </c>
      <c r="BM294" s="229" t="s">
        <v>1562</v>
      </c>
    </row>
    <row r="295" s="2" customFormat="1" ht="16.5" customHeight="1">
      <c r="A295" s="42"/>
      <c r="B295" s="43"/>
      <c r="C295" s="218" t="s">
        <v>1158</v>
      </c>
      <c r="D295" s="218" t="s">
        <v>226</v>
      </c>
      <c r="E295" s="219" t="s">
        <v>1563</v>
      </c>
      <c r="F295" s="220" t="s">
        <v>1564</v>
      </c>
      <c r="G295" s="221" t="s">
        <v>383</v>
      </c>
      <c r="H295" s="222">
        <v>4</v>
      </c>
      <c r="I295" s="223"/>
      <c r="J295" s="224">
        <f>ROUND(I295*H295,2)</f>
        <v>0</v>
      </c>
      <c r="K295" s="220" t="s">
        <v>28</v>
      </c>
      <c r="L295" s="48"/>
      <c r="M295" s="225" t="s">
        <v>28</v>
      </c>
      <c r="N295" s="226" t="s">
        <v>45</v>
      </c>
      <c r="O295" s="88"/>
      <c r="P295" s="227">
        <f>O295*H295</f>
        <v>0</v>
      </c>
      <c r="Q295" s="227">
        <v>0</v>
      </c>
      <c r="R295" s="227">
        <f>Q295*H295</f>
        <v>0</v>
      </c>
      <c r="S295" s="227">
        <v>0</v>
      </c>
      <c r="T295" s="228">
        <f>S295*H295</f>
        <v>0</v>
      </c>
      <c r="U295" s="42"/>
      <c r="V295" s="42"/>
      <c r="W295" s="42"/>
      <c r="X295" s="42"/>
      <c r="Y295" s="42"/>
      <c r="Z295" s="42"/>
      <c r="AA295" s="42"/>
      <c r="AB295" s="42"/>
      <c r="AC295" s="42"/>
      <c r="AD295" s="42"/>
      <c r="AE295" s="42"/>
      <c r="AR295" s="229" t="s">
        <v>606</v>
      </c>
      <c r="AT295" s="229" t="s">
        <v>226</v>
      </c>
      <c r="AU295" s="229" t="s">
        <v>231</v>
      </c>
      <c r="AY295" s="21" t="s">
        <v>223</v>
      </c>
      <c r="BE295" s="230">
        <f>IF(N295="základní",J295,0)</f>
        <v>0</v>
      </c>
      <c r="BF295" s="230">
        <f>IF(N295="snížená",J295,0)</f>
        <v>0</v>
      </c>
      <c r="BG295" s="230">
        <f>IF(N295="zákl. přenesená",J295,0)</f>
        <v>0</v>
      </c>
      <c r="BH295" s="230">
        <f>IF(N295="sníž. přenesená",J295,0)</f>
        <v>0</v>
      </c>
      <c r="BI295" s="230">
        <f>IF(N295="nulová",J295,0)</f>
        <v>0</v>
      </c>
      <c r="BJ295" s="21" t="s">
        <v>82</v>
      </c>
      <c r="BK295" s="230">
        <f>ROUND(I295*H295,2)</f>
        <v>0</v>
      </c>
      <c r="BL295" s="21" t="s">
        <v>606</v>
      </c>
      <c r="BM295" s="229" t="s">
        <v>1565</v>
      </c>
    </row>
    <row r="296" s="2" customFormat="1" ht="16.5" customHeight="1">
      <c r="A296" s="42"/>
      <c r="B296" s="43"/>
      <c r="C296" s="218" t="s">
        <v>1163</v>
      </c>
      <c r="D296" s="218" t="s">
        <v>226</v>
      </c>
      <c r="E296" s="219" t="s">
        <v>1566</v>
      </c>
      <c r="F296" s="220" t="s">
        <v>1567</v>
      </c>
      <c r="G296" s="221" t="s">
        <v>383</v>
      </c>
      <c r="H296" s="222">
        <v>6</v>
      </c>
      <c r="I296" s="223"/>
      <c r="J296" s="224">
        <f>ROUND(I296*H296,2)</f>
        <v>0</v>
      </c>
      <c r="K296" s="220" t="s">
        <v>28</v>
      </c>
      <c r="L296" s="48"/>
      <c r="M296" s="225" t="s">
        <v>28</v>
      </c>
      <c r="N296" s="226" t="s">
        <v>45</v>
      </c>
      <c r="O296" s="88"/>
      <c r="P296" s="227">
        <f>O296*H296</f>
        <v>0</v>
      </c>
      <c r="Q296" s="227">
        <v>0</v>
      </c>
      <c r="R296" s="227">
        <f>Q296*H296</f>
        <v>0</v>
      </c>
      <c r="S296" s="227">
        <v>0</v>
      </c>
      <c r="T296" s="228">
        <f>S296*H296</f>
        <v>0</v>
      </c>
      <c r="U296" s="42"/>
      <c r="V296" s="42"/>
      <c r="W296" s="42"/>
      <c r="X296" s="42"/>
      <c r="Y296" s="42"/>
      <c r="Z296" s="42"/>
      <c r="AA296" s="42"/>
      <c r="AB296" s="42"/>
      <c r="AC296" s="42"/>
      <c r="AD296" s="42"/>
      <c r="AE296" s="42"/>
      <c r="AR296" s="229" t="s">
        <v>606</v>
      </c>
      <c r="AT296" s="229" t="s">
        <v>226</v>
      </c>
      <c r="AU296" s="229" t="s">
        <v>231</v>
      </c>
      <c r="AY296" s="21" t="s">
        <v>223</v>
      </c>
      <c r="BE296" s="230">
        <f>IF(N296="základní",J296,0)</f>
        <v>0</v>
      </c>
      <c r="BF296" s="230">
        <f>IF(N296="snížená",J296,0)</f>
        <v>0</v>
      </c>
      <c r="BG296" s="230">
        <f>IF(N296="zákl. přenesená",J296,0)</f>
        <v>0</v>
      </c>
      <c r="BH296" s="230">
        <f>IF(N296="sníž. přenesená",J296,0)</f>
        <v>0</v>
      </c>
      <c r="BI296" s="230">
        <f>IF(N296="nulová",J296,0)</f>
        <v>0</v>
      </c>
      <c r="BJ296" s="21" t="s">
        <v>82</v>
      </c>
      <c r="BK296" s="230">
        <f>ROUND(I296*H296,2)</f>
        <v>0</v>
      </c>
      <c r="BL296" s="21" t="s">
        <v>606</v>
      </c>
      <c r="BM296" s="229" t="s">
        <v>1568</v>
      </c>
    </row>
    <row r="297" s="2" customFormat="1" ht="16.5" customHeight="1">
      <c r="A297" s="42"/>
      <c r="B297" s="43"/>
      <c r="C297" s="218" t="s">
        <v>1169</v>
      </c>
      <c r="D297" s="218" t="s">
        <v>226</v>
      </c>
      <c r="E297" s="219" t="s">
        <v>1569</v>
      </c>
      <c r="F297" s="220" t="s">
        <v>1570</v>
      </c>
      <c r="G297" s="221" t="s">
        <v>383</v>
      </c>
      <c r="H297" s="222">
        <v>2</v>
      </c>
      <c r="I297" s="223"/>
      <c r="J297" s="224">
        <f>ROUND(I297*H297,2)</f>
        <v>0</v>
      </c>
      <c r="K297" s="220" t="s">
        <v>28</v>
      </c>
      <c r="L297" s="48"/>
      <c r="M297" s="225" t="s">
        <v>28</v>
      </c>
      <c r="N297" s="226" t="s">
        <v>45</v>
      </c>
      <c r="O297" s="88"/>
      <c r="P297" s="227">
        <f>O297*H297</f>
        <v>0</v>
      </c>
      <c r="Q297" s="227">
        <v>0</v>
      </c>
      <c r="R297" s="227">
        <f>Q297*H297</f>
        <v>0</v>
      </c>
      <c r="S297" s="227">
        <v>0</v>
      </c>
      <c r="T297" s="228">
        <f>S297*H297</f>
        <v>0</v>
      </c>
      <c r="U297" s="42"/>
      <c r="V297" s="42"/>
      <c r="W297" s="42"/>
      <c r="X297" s="42"/>
      <c r="Y297" s="42"/>
      <c r="Z297" s="42"/>
      <c r="AA297" s="42"/>
      <c r="AB297" s="42"/>
      <c r="AC297" s="42"/>
      <c r="AD297" s="42"/>
      <c r="AE297" s="42"/>
      <c r="AR297" s="229" t="s">
        <v>606</v>
      </c>
      <c r="AT297" s="229" t="s">
        <v>226</v>
      </c>
      <c r="AU297" s="229" t="s">
        <v>231</v>
      </c>
      <c r="AY297" s="21" t="s">
        <v>223</v>
      </c>
      <c r="BE297" s="230">
        <f>IF(N297="základní",J297,0)</f>
        <v>0</v>
      </c>
      <c r="BF297" s="230">
        <f>IF(N297="snížená",J297,0)</f>
        <v>0</v>
      </c>
      <c r="BG297" s="230">
        <f>IF(N297="zákl. přenesená",J297,0)</f>
        <v>0</v>
      </c>
      <c r="BH297" s="230">
        <f>IF(N297="sníž. přenesená",J297,0)</f>
        <v>0</v>
      </c>
      <c r="BI297" s="230">
        <f>IF(N297="nulová",J297,0)</f>
        <v>0</v>
      </c>
      <c r="BJ297" s="21" t="s">
        <v>82</v>
      </c>
      <c r="BK297" s="230">
        <f>ROUND(I297*H297,2)</f>
        <v>0</v>
      </c>
      <c r="BL297" s="21" t="s">
        <v>606</v>
      </c>
      <c r="BM297" s="229" t="s">
        <v>1571</v>
      </c>
    </row>
    <row r="298" s="17" customFormat="1" ht="20.88" customHeight="1">
      <c r="A298" s="17"/>
      <c r="B298" s="293"/>
      <c r="C298" s="294"/>
      <c r="D298" s="295" t="s">
        <v>73</v>
      </c>
      <c r="E298" s="295" t="s">
        <v>1572</v>
      </c>
      <c r="F298" s="295" t="s">
        <v>1573</v>
      </c>
      <c r="G298" s="294"/>
      <c r="H298" s="294"/>
      <c r="I298" s="296"/>
      <c r="J298" s="297">
        <f>BK298</f>
        <v>0</v>
      </c>
      <c r="K298" s="294"/>
      <c r="L298" s="298"/>
      <c r="M298" s="299"/>
      <c r="N298" s="300"/>
      <c r="O298" s="300"/>
      <c r="P298" s="301">
        <f>P299</f>
        <v>0</v>
      </c>
      <c r="Q298" s="300"/>
      <c r="R298" s="301">
        <f>R299</f>
        <v>0</v>
      </c>
      <c r="S298" s="300"/>
      <c r="T298" s="302">
        <f>T299</f>
        <v>0</v>
      </c>
      <c r="U298" s="17"/>
      <c r="V298" s="17"/>
      <c r="W298" s="17"/>
      <c r="X298" s="17"/>
      <c r="Y298" s="17"/>
      <c r="Z298" s="17"/>
      <c r="AA298" s="17"/>
      <c r="AB298" s="17"/>
      <c r="AC298" s="17"/>
      <c r="AD298" s="17"/>
      <c r="AE298" s="17"/>
      <c r="AR298" s="303" t="s">
        <v>82</v>
      </c>
      <c r="AT298" s="304" t="s">
        <v>73</v>
      </c>
      <c r="AU298" s="304" t="s">
        <v>224</v>
      </c>
      <c r="AY298" s="303" t="s">
        <v>223</v>
      </c>
      <c r="BK298" s="305">
        <f>BK299</f>
        <v>0</v>
      </c>
    </row>
    <row r="299" s="2" customFormat="1" ht="16.5" customHeight="1">
      <c r="A299" s="42"/>
      <c r="B299" s="43"/>
      <c r="C299" s="218" t="s">
        <v>1176</v>
      </c>
      <c r="D299" s="218" t="s">
        <v>226</v>
      </c>
      <c r="E299" s="219" t="s">
        <v>1574</v>
      </c>
      <c r="F299" s="220" t="s">
        <v>1575</v>
      </c>
      <c r="G299" s="221" t="s">
        <v>383</v>
      </c>
      <c r="H299" s="222">
        <v>2</v>
      </c>
      <c r="I299" s="223"/>
      <c r="J299" s="224">
        <f>ROUND(I299*H299,2)</f>
        <v>0</v>
      </c>
      <c r="K299" s="220" t="s">
        <v>28</v>
      </c>
      <c r="L299" s="48"/>
      <c r="M299" s="225" t="s">
        <v>28</v>
      </c>
      <c r="N299" s="226" t="s">
        <v>45</v>
      </c>
      <c r="O299" s="88"/>
      <c r="P299" s="227">
        <f>O299*H299</f>
        <v>0</v>
      </c>
      <c r="Q299" s="227">
        <v>0</v>
      </c>
      <c r="R299" s="227">
        <f>Q299*H299</f>
        <v>0</v>
      </c>
      <c r="S299" s="227">
        <v>0</v>
      </c>
      <c r="T299" s="228">
        <f>S299*H299</f>
        <v>0</v>
      </c>
      <c r="U299" s="42"/>
      <c r="V299" s="42"/>
      <c r="W299" s="42"/>
      <c r="X299" s="42"/>
      <c r="Y299" s="42"/>
      <c r="Z299" s="42"/>
      <c r="AA299" s="42"/>
      <c r="AB299" s="42"/>
      <c r="AC299" s="42"/>
      <c r="AD299" s="42"/>
      <c r="AE299" s="42"/>
      <c r="AR299" s="229" t="s">
        <v>606</v>
      </c>
      <c r="AT299" s="229" t="s">
        <v>226</v>
      </c>
      <c r="AU299" s="229" t="s">
        <v>231</v>
      </c>
      <c r="AY299" s="21" t="s">
        <v>223</v>
      </c>
      <c r="BE299" s="230">
        <f>IF(N299="základní",J299,0)</f>
        <v>0</v>
      </c>
      <c r="BF299" s="230">
        <f>IF(N299="snížená",J299,0)</f>
        <v>0</v>
      </c>
      <c r="BG299" s="230">
        <f>IF(N299="zákl. přenesená",J299,0)</f>
        <v>0</v>
      </c>
      <c r="BH299" s="230">
        <f>IF(N299="sníž. přenesená",J299,0)</f>
        <v>0</v>
      </c>
      <c r="BI299" s="230">
        <f>IF(N299="nulová",J299,0)</f>
        <v>0</v>
      </c>
      <c r="BJ299" s="21" t="s">
        <v>82</v>
      </c>
      <c r="BK299" s="230">
        <f>ROUND(I299*H299,2)</f>
        <v>0</v>
      </c>
      <c r="BL299" s="21" t="s">
        <v>606</v>
      </c>
      <c r="BM299" s="229" t="s">
        <v>1576</v>
      </c>
    </row>
    <row r="300" s="17" customFormat="1" ht="20.88" customHeight="1">
      <c r="A300" s="17"/>
      <c r="B300" s="293"/>
      <c r="C300" s="294"/>
      <c r="D300" s="295" t="s">
        <v>73</v>
      </c>
      <c r="E300" s="295" t="s">
        <v>1577</v>
      </c>
      <c r="F300" s="295" t="s">
        <v>1578</v>
      </c>
      <c r="G300" s="294"/>
      <c r="H300" s="294"/>
      <c r="I300" s="296"/>
      <c r="J300" s="297">
        <f>BK300</f>
        <v>0</v>
      </c>
      <c r="K300" s="294"/>
      <c r="L300" s="298"/>
      <c r="M300" s="299"/>
      <c r="N300" s="300"/>
      <c r="O300" s="300"/>
      <c r="P300" s="301">
        <f>SUM(P301:P306)</f>
        <v>0</v>
      </c>
      <c r="Q300" s="300"/>
      <c r="R300" s="301">
        <f>SUM(R301:R306)</f>
        <v>0</v>
      </c>
      <c r="S300" s="300"/>
      <c r="T300" s="302">
        <f>SUM(T301:T306)</f>
        <v>0</v>
      </c>
      <c r="U300" s="17"/>
      <c r="V300" s="17"/>
      <c r="W300" s="17"/>
      <c r="X300" s="17"/>
      <c r="Y300" s="17"/>
      <c r="Z300" s="17"/>
      <c r="AA300" s="17"/>
      <c r="AB300" s="17"/>
      <c r="AC300" s="17"/>
      <c r="AD300" s="17"/>
      <c r="AE300" s="17"/>
      <c r="AR300" s="303" t="s">
        <v>82</v>
      </c>
      <c r="AT300" s="304" t="s">
        <v>73</v>
      </c>
      <c r="AU300" s="304" t="s">
        <v>224</v>
      </c>
      <c r="AY300" s="303" t="s">
        <v>223</v>
      </c>
      <c r="BK300" s="305">
        <f>SUM(BK301:BK306)</f>
        <v>0</v>
      </c>
    </row>
    <row r="301" s="2" customFormat="1" ht="16.5" customHeight="1">
      <c r="A301" s="42"/>
      <c r="B301" s="43"/>
      <c r="C301" s="218" t="s">
        <v>1180</v>
      </c>
      <c r="D301" s="218" t="s">
        <v>226</v>
      </c>
      <c r="E301" s="219" t="s">
        <v>1579</v>
      </c>
      <c r="F301" s="220" t="s">
        <v>1580</v>
      </c>
      <c r="G301" s="221" t="s">
        <v>383</v>
      </c>
      <c r="H301" s="222">
        <v>42</v>
      </c>
      <c r="I301" s="223"/>
      <c r="J301" s="224">
        <f>ROUND(I301*H301,2)</f>
        <v>0</v>
      </c>
      <c r="K301" s="220" t="s">
        <v>28</v>
      </c>
      <c r="L301" s="48"/>
      <c r="M301" s="225" t="s">
        <v>28</v>
      </c>
      <c r="N301" s="226" t="s">
        <v>45</v>
      </c>
      <c r="O301" s="88"/>
      <c r="P301" s="227">
        <f>O301*H301</f>
        <v>0</v>
      </c>
      <c r="Q301" s="227">
        <v>0</v>
      </c>
      <c r="R301" s="227">
        <f>Q301*H301</f>
        <v>0</v>
      </c>
      <c r="S301" s="227">
        <v>0</v>
      </c>
      <c r="T301" s="228">
        <f>S301*H301</f>
        <v>0</v>
      </c>
      <c r="U301" s="42"/>
      <c r="V301" s="42"/>
      <c r="W301" s="42"/>
      <c r="X301" s="42"/>
      <c r="Y301" s="42"/>
      <c r="Z301" s="42"/>
      <c r="AA301" s="42"/>
      <c r="AB301" s="42"/>
      <c r="AC301" s="42"/>
      <c r="AD301" s="42"/>
      <c r="AE301" s="42"/>
      <c r="AR301" s="229" t="s">
        <v>606</v>
      </c>
      <c r="AT301" s="229" t="s">
        <v>226</v>
      </c>
      <c r="AU301" s="229" t="s">
        <v>231</v>
      </c>
      <c r="AY301" s="21" t="s">
        <v>223</v>
      </c>
      <c r="BE301" s="230">
        <f>IF(N301="základní",J301,0)</f>
        <v>0</v>
      </c>
      <c r="BF301" s="230">
        <f>IF(N301="snížená",J301,0)</f>
        <v>0</v>
      </c>
      <c r="BG301" s="230">
        <f>IF(N301="zákl. přenesená",J301,0)</f>
        <v>0</v>
      </c>
      <c r="BH301" s="230">
        <f>IF(N301="sníž. přenesená",J301,0)</f>
        <v>0</v>
      </c>
      <c r="BI301" s="230">
        <f>IF(N301="nulová",J301,0)</f>
        <v>0</v>
      </c>
      <c r="BJ301" s="21" t="s">
        <v>82</v>
      </c>
      <c r="BK301" s="230">
        <f>ROUND(I301*H301,2)</f>
        <v>0</v>
      </c>
      <c r="BL301" s="21" t="s">
        <v>606</v>
      </c>
      <c r="BM301" s="229" t="s">
        <v>1581</v>
      </c>
    </row>
    <row r="302" s="2" customFormat="1" ht="16.5" customHeight="1">
      <c r="A302" s="42"/>
      <c r="B302" s="43"/>
      <c r="C302" s="218" t="s">
        <v>1185</v>
      </c>
      <c r="D302" s="218" t="s">
        <v>226</v>
      </c>
      <c r="E302" s="219" t="s">
        <v>1582</v>
      </c>
      <c r="F302" s="220" t="s">
        <v>1583</v>
      </c>
      <c r="G302" s="221" t="s">
        <v>383</v>
      </c>
      <c r="H302" s="222">
        <v>12</v>
      </c>
      <c r="I302" s="223"/>
      <c r="J302" s="224">
        <f>ROUND(I302*H302,2)</f>
        <v>0</v>
      </c>
      <c r="K302" s="220" t="s">
        <v>28</v>
      </c>
      <c r="L302" s="48"/>
      <c r="M302" s="225" t="s">
        <v>28</v>
      </c>
      <c r="N302" s="226" t="s">
        <v>45</v>
      </c>
      <c r="O302" s="88"/>
      <c r="P302" s="227">
        <f>O302*H302</f>
        <v>0</v>
      </c>
      <c r="Q302" s="227">
        <v>0</v>
      </c>
      <c r="R302" s="227">
        <f>Q302*H302</f>
        <v>0</v>
      </c>
      <c r="S302" s="227">
        <v>0</v>
      </c>
      <c r="T302" s="228">
        <f>S302*H302</f>
        <v>0</v>
      </c>
      <c r="U302" s="42"/>
      <c r="V302" s="42"/>
      <c r="W302" s="42"/>
      <c r="X302" s="42"/>
      <c r="Y302" s="42"/>
      <c r="Z302" s="42"/>
      <c r="AA302" s="42"/>
      <c r="AB302" s="42"/>
      <c r="AC302" s="42"/>
      <c r="AD302" s="42"/>
      <c r="AE302" s="42"/>
      <c r="AR302" s="229" t="s">
        <v>606</v>
      </c>
      <c r="AT302" s="229" t="s">
        <v>226</v>
      </c>
      <c r="AU302" s="229" t="s">
        <v>231</v>
      </c>
      <c r="AY302" s="21" t="s">
        <v>223</v>
      </c>
      <c r="BE302" s="230">
        <f>IF(N302="základní",J302,0)</f>
        <v>0</v>
      </c>
      <c r="BF302" s="230">
        <f>IF(N302="snížená",J302,0)</f>
        <v>0</v>
      </c>
      <c r="BG302" s="230">
        <f>IF(N302="zákl. přenesená",J302,0)</f>
        <v>0</v>
      </c>
      <c r="BH302" s="230">
        <f>IF(N302="sníž. přenesená",J302,0)</f>
        <v>0</v>
      </c>
      <c r="BI302" s="230">
        <f>IF(N302="nulová",J302,0)</f>
        <v>0</v>
      </c>
      <c r="BJ302" s="21" t="s">
        <v>82</v>
      </c>
      <c r="BK302" s="230">
        <f>ROUND(I302*H302,2)</f>
        <v>0</v>
      </c>
      <c r="BL302" s="21" t="s">
        <v>606</v>
      </c>
      <c r="BM302" s="229" t="s">
        <v>1584</v>
      </c>
    </row>
    <row r="303" s="2" customFormat="1" ht="16.5" customHeight="1">
      <c r="A303" s="42"/>
      <c r="B303" s="43"/>
      <c r="C303" s="218" t="s">
        <v>1192</v>
      </c>
      <c r="D303" s="218" t="s">
        <v>226</v>
      </c>
      <c r="E303" s="219" t="s">
        <v>1585</v>
      </c>
      <c r="F303" s="220" t="s">
        <v>1586</v>
      </c>
      <c r="G303" s="221" t="s">
        <v>383</v>
      </c>
      <c r="H303" s="222">
        <v>25</v>
      </c>
      <c r="I303" s="223"/>
      <c r="J303" s="224">
        <f>ROUND(I303*H303,2)</f>
        <v>0</v>
      </c>
      <c r="K303" s="220" t="s">
        <v>28</v>
      </c>
      <c r="L303" s="48"/>
      <c r="M303" s="225" t="s">
        <v>28</v>
      </c>
      <c r="N303" s="226" t="s">
        <v>45</v>
      </c>
      <c r="O303" s="88"/>
      <c r="P303" s="227">
        <f>O303*H303</f>
        <v>0</v>
      </c>
      <c r="Q303" s="227">
        <v>0</v>
      </c>
      <c r="R303" s="227">
        <f>Q303*H303</f>
        <v>0</v>
      </c>
      <c r="S303" s="227">
        <v>0</v>
      </c>
      <c r="T303" s="228">
        <f>S303*H303</f>
        <v>0</v>
      </c>
      <c r="U303" s="42"/>
      <c r="V303" s="42"/>
      <c r="W303" s="42"/>
      <c r="X303" s="42"/>
      <c r="Y303" s="42"/>
      <c r="Z303" s="42"/>
      <c r="AA303" s="42"/>
      <c r="AB303" s="42"/>
      <c r="AC303" s="42"/>
      <c r="AD303" s="42"/>
      <c r="AE303" s="42"/>
      <c r="AR303" s="229" t="s">
        <v>606</v>
      </c>
      <c r="AT303" s="229" t="s">
        <v>226</v>
      </c>
      <c r="AU303" s="229" t="s">
        <v>231</v>
      </c>
      <c r="AY303" s="21" t="s">
        <v>223</v>
      </c>
      <c r="BE303" s="230">
        <f>IF(N303="základní",J303,0)</f>
        <v>0</v>
      </c>
      <c r="BF303" s="230">
        <f>IF(N303="snížená",J303,0)</f>
        <v>0</v>
      </c>
      <c r="BG303" s="230">
        <f>IF(N303="zákl. přenesená",J303,0)</f>
        <v>0</v>
      </c>
      <c r="BH303" s="230">
        <f>IF(N303="sníž. přenesená",J303,0)</f>
        <v>0</v>
      </c>
      <c r="BI303" s="230">
        <f>IF(N303="nulová",J303,0)</f>
        <v>0</v>
      </c>
      <c r="BJ303" s="21" t="s">
        <v>82</v>
      </c>
      <c r="BK303" s="230">
        <f>ROUND(I303*H303,2)</f>
        <v>0</v>
      </c>
      <c r="BL303" s="21" t="s">
        <v>606</v>
      </c>
      <c r="BM303" s="229" t="s">
        <v>1587</v>
      </c>
    </row>
    <row r="304" s="2" customFormat="1" ht="16.5" customHeight="1">
      <c r="A304" s="42"/>
      <c r="B304" s="43"/>
      <c r="C304" s="218" t="s">
        <v>1197</v>
      </c>
      <c r="D304" s="218" t="s">
        <v>226</v>
      </c>
      <c r="E304" s="219" t="s">
        <v>1588</v>
      </c>
      <c r="F304" s="220" t="s">
        <v>1589</v>
      </c>
      <c r="G304" s="221" t="s">
        <v>383</v>
      </c>
      <c r="H304" s="222">
        <v>23</v>
      </c>
      <c r="I304" s="223"/>
      <c r="J304" s="224">
        <f>ROUND(I304*H304,2)</f>
        <v>0</v>
      </c>
      <c r="K304" s="220" t="s">
        <v>28</v>
      </c>
      <c r="L304" s="48"/>
      <c r="M304" s="225" t="s">
        <v>28</v>
      </c>
      <c r="N304" s="226" t="s">
        <v>45</v>
      </c>
      <c r="O304" s="88"/>
      <c r="P304" s="227">
        <f>O304*H304</f>
        <v>0</v>
      </c>
      <c r="Q304" s="227">
        <v>0</v>
      </c>
      <c r="R304" s="227">
        <f>Q304*H304</f>
        <v>0</v>
      </c>
      <c r="S304" s="227">
        <v>0</v>
      </c>
      <c r="T304" s="228">
        <f>S304*H304</f>
        <v>0</v>
      </c>
      <c r="U304" s="42"/>
      <c r="V304" s="42"/>
      <c r="W304" s="42"/>
      <c r="X304" s="42"/>
      <c r="Y304" s="42"/>
      <c r="Z304" s="42"/>
      <c r="AA304" s="42"/>
      <c r="AB304" s="42"/>
      <c r="AC304" s="42"/>
      <c r="AD304" s="42"/>
      <c r="AE304" s="42"/>
      <c r="AR304" s="229" t="s">
        <v>606</v>
      </c>
      <c r="AT304" s="229" t="s">
        <v>226</v>
      </c>
      <c r="AU304" s="229" t="s">
        <v>231</v>
      </c>
      <c r="AY304" s="21" t="s">
        <v>223</v>
      </c>
      <c r="BE304" s="230">
        <f>IF(N304="základní",J304,0)</f>
        <v>0</v>
      </c>
      <c r="BF304" s="230">
        <f>IF(N304="snížená",J304,0)</f>
        <v>0</v>
      </c>
      <c r="BG304" s="230">
        <f>IF(N304="zákl. přenesená",J304,0)</f>
        <v>0</v>
      </c>
      <c r="BH304" s="230">
        <f>IF(N304="sníž. přenesená",J304,0)</f>
        <v>0</v>
      </c>
      <c r="BI304" s="230">
        <f>IF(N304="nulová",J304,0)</f>
        <v>0</v>
      </c>
      <c r="BJ304" s="21" t="s">
        <v>82</v>
      </c>
      <c r="BK304" s="230">
        <f>ROUND(I304*H304,2)</f>
        <v>0</v>
      </c>
      <c r="BL304" s="21" t="s">
        <v>606</v>
      </c>
      <c r="BM304" s="229" t="s">
        <v>1590</v>
      </c>
    </row>
    <row r="305" s="2" customFormat="1" ht="16.5" customHeight="1">
      <c r="A305" s="42"/>
      <c r="B305" s="43"/>
      <c r="C305" s="218" t="s">
        <v>1204</v>
      </c>
      <c r="D305" s="218" t="s">
        <v>226</v>
      </c>
      <c r="E305" s="219" t="s">
        <v>1591</v>
      </c>
      <c r="F305" s="220" t="s">
        <v>1592</v>
      </c>
      <c r="G305" s="221" t="s">
        <v>383</v>
      </c>
      <c r="H305" s="222">
        <v>9</v>
      </c>
      <c r="I305" s="223"/>
      <c r="J305" s="224">
        <f>ROUND(I305*H305,2)</f>
        <v>0</v>
      </c>
      <c r="K305" s="220" t="s">
        <v>28</v>
      </c>
      <c r="L305" s="48"/>
      <c r="M305" s="225" t="s">
        <v>28</v>
      </c>
      <c r="N305" s="226" t="s">
        <v>45</v>
      </c>
      <c r="O305" s="88"/>
      <c r="P305" s="227">
        <f>O305*H305</f>
        <v>0</v>
      </c>
      <c r="Q305" s="227">
        <v>0</v>
      </c>
      <c r="R305" s="227">
        <f>Q305*H305</f>
        <v>0</v>
      </c>
      <c r="S305" s="227">
        <v>0</v>
      </c>
      <c r="T305" s="228">
        <f>S305*H305</f>
        <v>0</v>
      </c>
      <c r="U305" s="42"/>
      <c r="V305" s="42"/>
      <c r="W305" s="42"/>
      <c r="X305" s="42"/>
      <c r="Y305" s="42"/>
      <c r="Z305" s="42"/>
      <c r="AA305" s="42"/>
      <c r="AB305" s="42"/>
      <c r="AC305" s="42"/>
      <c r="AD305" s="42"/>
      <c r="AE305" s="42"/>
      <c r="AR305" s="229" t="s">
        <v>606</v>
      </c>
      <c r="AT305" s="229" t="s">
        <v>226</v>
      </c>
      <c r="AU305" s="229" t="s">
        <v>231</v>
      </c>
      <c r="AY305" s="21" t="s">
        <v>223</v>
      </c>
      <c r="BE305" s="230">
        <f>IF(N305="základní",J305,0)</f>
        <v>0</v>
      </c>
      <c r="BF305" s="230">
        <f>IF(N305="snížená",J305,0)</f>
        <v>0</v>
      </c>
      <c r="BG305" s="230">
        <f>IF(N305="zákl. přenesená",J305,0)</f>
        <v>0</v>
      </c>
      <c r="BH305" s="230">
        <f>IF(N305="sníž. přenesená",J305,0)</f>
        <v>0</v>
      </c>
      <c r="BI305" s="230">
        <f>IF(N305="nulová",J305,0)</f>
        <v>0</v>
      </c>
      <c r="BJ305" s="21" t="s">
        <v>82</v>
      </c>
      <c r="BK305" s="230">
        <f>ROUND(I305*H305,2)</f>
        <v>0</v>
      </c>
      <c r="BL305" s="21" t="s">
        <v>606</v>
      </c>
      <c r="BM305" s="229" t="s">
        <v>1593</v>
      </c>
    </row>
    <row r="306" s="2" customFormat="1" ht="16.5" customHeight="1">
      <c r="A306" s="42"/>
      <c r="B306" s="43"/>
      <c r="C306" s="218" t="s">
        <v>1209</v>
      </c>
      <c r="D306" s="218" t="s">
        <v>226</v>
      </c>
      <c r="E306" s="219" t="s">
        <v>1594</v>
      </c>
      <c r="F306" s="220" t="s">
        <v>1595</v>
      </c>
      <c r="G306" s="221" t="s">
        <v>383</v>
      </c>
      <c r="H306" s="222">
        <v>24</v>
      </c>
      <c r="I306" s="223"/>
      <c r="J306" s="224">
        <f>ROUND(I306*H306,2)</f>
        <v>0</v>
      </c>
      <c r="K306" s="220" t="s">
        <v>28</v>
      </c>
      <c r="L306" s="48"/>
      <c r="M306" s="225" t="s">
        <v>28</v>
      </c>
      <c r="N306" s="226" t="s">
        <v>45</v>
      </c>
      <c r="O306" s="88"/>
      <c r="P306" s="227">
        <f>O306*H306</f>
        <v>0</v>
      </c>
      <c r="Q306" s="227">
        <v>0</v>
      </c>
      <c r="R306" s="227">
        <f>Q306*H306</f>
        <v>0</v>
      </c>
      <c r="S306" s="227">
        <v>0</v>
      </c>
      <c r="T306" s="228">
        <f>S306*H306</f>
        <v>0</v>
      </c>
      <c r="U306" s="42"/>
      <c r="V306" s="42"/>
      <c r="W306" s="42"/>
      <c r="X306" s="42"/>
      <c r="Y306" s="42"/>
      <c r="Z306" s="42"/>
      <c r="AA306" s="42"/>
      <c r="AB306" s="42"/>
      <c r="AC306" s="42"/>
      <c r="AD306" s="42"/>
      <c r="AE306" s="42"/>
      <c r="AR306" s="229" t="s">
        <v>606</v>
      </c>
      <c r="AT306" s="229" t="s">
        <v>226</v>
      </c>
      <c r="AU306" s="229" t="s">
        <v>231</v>
      </c>
      <c r="AY306" s="21" t="s">
        <v>223</v>
      </c>
      <c r="BE306" s="230">
        <f>IF(N306="základní",J306,0)</f>
        <v>0</v>
      </c>
      <c r="BF306" s="230">
        <f>IF(N306="snížená",J306,0)</f>
        <v>0</v>
      </c>
      <c r="BG306" s="230">
        <f>IF(N306="zákl. přenesená",J306,0)</f>
        <v>0</v>
      </c>
      <c r="BH306" s="230">
        <f>IF(N306="sníž. přenesená",J306,0)</f>
        <v>0</v>
      </c>
      <c r="BI306" s="230">
        <f>IF(N306="nulová",J306,0)</f>
        <v>0</v>
      </c>
      <c r="BJ306" s="21" t="s">
        <v>82</v>
      </c>
      <c r="BK306" s="230">
        <f>ROUND(I306*H306,2)</f>
        <v>0</v>
      </c>
      <c r="BL306" s="21" t="s">
        <v>606</v>
      </c>
      <c r="BM306" s="229" t="s">
        <v>1596</v>
      </c>
    </row>
    <row r="307" s="12" customFormat="1" ht="20.88" customHeight="1">
      <c r="A307" s="12"/>
      <c r="B307" s="202"/>
      <c r="C307" s="203"/>
      <c r="D307" s="204" t="s">
        <v>73</v>
      </c>
      <c r="E307" s="216" t="s">
        <v>1597</v>
      </c>
      <c r="F307" s="216" t="s">
        <v>1598</v>
      </c>
      <c r="G307" s="203"/>
      <c r="H307" s="203"/>
      <c r="I307" s="206"/>
      <c r="J307" s="217">
        <f>BK307</f>
        <v>0</v>
      </c>
      <c r="K307" s="203"/>
      <c r="L307" s="208"/>
      <c r="M307" s="209"/>
      <c r="N307" s="210"/>
      <c r="O307" s="210"/>
      <c r="P307" s="211">
        <f>P308+SUM(P309:P314)+P323+P325+P327+P329+P335</f>
        <v>0</v>
      </c>
      <c r="Q307" s="210"/>
      <c r="R307" s="211">
        <f>R308+SUM(R309:R314)+R323+R325+R327+R329+R335</f>
        <v>0</v>
      </c>
      <c r="S307" s="210"/>
      <c r="T307" s="212">
        <f>T308+SUM(T309:T314)+T323+T325+T327+T329+T335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13" t="s">
        <v>82</v>
      </c>
      <c r="AT307" s="214" t="s">
        <v>73</v>
      </c>
      <c r="AU307" s="214" t="s">
        <v>84</v>
      </c>
      <c r="AY307" s="213" t="s">
        <v>223</v>
      </c>
      <c r="BK307" s="215">
        <f>BK308+SUM(BK309:BK314)+BK323+BK325+BK327+BK329+BK335</f>
        <v>0</v>
      </c>
    </row>
    <row r="308" s="2" customFormat="1" ht="16.5" customHeight="1">
      <c r="A308" s="42"/>
      <c r="B308" s="43"/>
      <c r="C308" s="218" t="s">
        <v>1362</v>
      </c>
      <c r="D308" s="218" t="s">
        <v>226</v>
      </c>
      <c r="E308" s="219" t="s">
        <v>1599</v>
      </c>
      <c r="F308" s="220" t="s">
        <v>1600</v>
      </c>
      <c r="G308" s="221" t="s">
        <v>383</v>
      </c>
      <c r="H308" s="222">
        <v>4</v>
      </c>
      <c r="I308" s="223"/>
      <c r="J308" s="224">
        <f>ROUND(I308*H308,2)</f>
        <v>0</v>
      </c>
      <c r="K308" s="220" t="s">
        <v>28</v>
      </c>
      <c r="L308" s="48"/>
      <c r="M308" s="225" t="s">
        <v>28</v>
      </c>
      <c r="N308" s="226" t="s">
        <v>45</v>
      </c>
      <c r="O308" s="88"/>
      <c r="P308" s="227">
        <f>O308*H308</f>
        <v>0</v>
      </c>
      <c r="Q308" s="227">
        <v>0</v>
      </c>
      <c r="R308" s="227">
        <f>Q308*H308</f>
        <v>0</v>
      </c>
      <c r="S308" s="227">
        <v>0</v>
      </c>
      <c r="T308" s="228">
        <f>S308*H308</f>
        <v>0</v>
      </c>
      <c r="U308" s="42"/>
      <c r="V308" s="42"/>
      <c r="W308" s="42"/>
      <c r="X308" s="42"/>
      <c r="Y308" s="42"/>
      <c r="Z308" s="42"/>
      <c r="AA308" s="42"/>
      <c r="AB308" s="42"/>
      <c r="AC308" s="42"/>
      <c r="AD308" s="42"/>
      <c r="AE308" s="42"/>
      <c r="AR308" s="229" t="s">
        <v>606</v>
      </c>
      <c r="AT308" s="229" t="s">
        <v>226</v>
      </c>
      <c r="AU308" s="229" t="s">
        <v>224</v>
      </c>
      <c r="AY308" s="21" t="s">
        <v>223</v>
      </c>
      <c r="BE308" s="230">
        <f>IF(N308="základní",J308,0)</f>
        <v>0</v>
      </c>
      <c r="BF308" s="230">
        <f>IF(N308="snížená",J308,0)</f>
        <v>0</v>
      </c>
      <c r="BG308" s="230">
        <f>IF(N308="zákl. přenesená",J308,0)</f>
        <v>0</v>
      </c>
      <c r="BH308" s="230">
        <f>IF(N308="sníž. přenesená",J308,0)</f>
        <v>0</v>
      </c>
      <c r="BI308" s="230">
        <f>IF(N308="nulová",J308,0)</f>
        <v>0</v>
      </c>
      <c r="BJ308" s="21" t="s">
        <v>82</v>
      </c>
      <c r="BK308" s="230">
        <f>ROUND(I308*H308,2)</f>
        <v>0</v>
      </c>
      <c r="BL308" s="21" t="s">
        <v>606</v>
      </c>
      <c r="BM308" s="229" t="s">
        <v>1601</v>
      </c>
    </row>
    <row r="309" s="2" customFormat="1" ht="16.5" customHeight="1">
      <c r="A309" s="42"/>
      <c r="B309" s="43"/>
      <c r="C309" s="218" t="s">
        <v>1602</v>
      </c>
      <c r="D309" s="218" t="s">
        <v>226</v>
      </c>
      <c r="E309" s="219" t="s">
        <v>1603</v>
      </c>
      <c r="F309" s="220" t="s">
        <v>1604</v>
      </c>
      <c r="G309" s="221" t="s">
        <v>383</v>
      </c>
      <c r="H309" s="222">
        <v>12</v>
      </c>
      <c r="I309" s="223"/>
      <c r="J309" s="224">
        <f>ROUND(I309*H309,2)</f>
        <v>0</v>
      </c>
      <c r="K309" s="220" t="s">
        <v>28</v>
      </c>
      <c r="L309" s="48"/>
      <c r="M309" s="225" t="s">
        <v>28</v>
      </c>
      <c r="N309" s="226" t="s">
        <v>45</v>
      </c>
      <c r="O309" s="88"/>
      <c r="P309" s="227">
        <f>O309*H309</f>
        <v>0</v>
      </c>
      <c r="Q309" s="227">
        <v>0</v>
      </c>
      <c r="R309" s="227">
        <f>Q309*H309</f>
        <v>0</v>
      </c>
      <c r="S309" s="227">
        <v>0</v>
      </c>
      <c r="T309" s="228">
        <f>S309*H309</f>
        <v>0</v>
      </c>
      <c r="U309" s="42"/>
      <c r="V309" s="42"/>
      <c r="W309" s="42"/>
      <c r="X309" s="42"/>
      <c r="Y309" s="42"/>
      <c r="Z309" s="42"/>
      <c r="AA309" s="42"/>
      <c r="AB309" s="42"/>
      <c r="AC309" s="42"/>
      <c r="AD309" s="42"/>
      <c r="AE309" s="42"/>
      <c r="AR309" s="229" t="s">
        <v>606</v>
      </c>
      <c r="AT309" s="229" t="s">
        <v>226</v>
      </c>
      <c r="AU309" s="229" t="s">
        <v>224</v>
      </c>
      <c r="AY309" s="21" t="s">
        <v>223</v>
      </c>
      <c r="BE309" s="230">
        <f>IF(N309="základní",J309,0)</f>
        <v>0</v>
      </c>
      <c r="BF309" s="230">
        <f>IF(N309="snížená",J309,0)</f>
        <v>0</v>
      </c>
      <c r="BG309" s="230">
        <f>IF(N309="zákl. přenesená",J309,0)</f>
        <v>0</v>
      </c>
      <c r="BH309" s="230">
        <f>IF(N309="sníž. přenesená",J309,0)</f>
        <v>0</v>
      </c>
      <c r="BI309" s="230">
        <f>IF(N309="nulová",J309,0)</f>
        <v>0</v>
      </c>
      <c r="BJ309" s="21" t="s">
        <v>82</v>
      </c>
      <c r="BK309" s="230">
        <f>ROUND(I309*H309,2)</f>
        <v>0</v>
      </c>
      <c r="BL309" s="21" t="s">
        <v>606</v>
      </c>
      <c r="BM309" s="229" t="s">
        <v>1605</v>
      </c>
    </row>
    <row r="310" s="2" customFormat="1" ht="16.5" customHeight="1">
      <c r="A310" s="42"/>
      <c r="B310" s="43"/>
      <c r="C310" s="218" t="s">
        <v>1363</v>
      </c>
      <c r="D310" s="218" t="s">
        <v>226</v>
      </c>
      <c r="E310" s="219" t="s">
        <v>1606</v>
      </c>
      <c r="F310" s="220" t="s">
        <v>1607</v>
      </c>
      <c r="G310" s="221" t="s">
        <v>383</v>
      </c>
      <c r="H310" s="222">
        <v>4</v>
      </c>
      <c r="I310" s="223"/>
      <c r="J310" s="224">
        <f>ROUND(I310*H310,2)</f>
        <v>0</v>
      </c>
      <c r="K310" s="220" t="s">
        <v>28</v>
      </c>
      <c r="L310" s="48"/>
      <c r="M310" s="225" t="s">
        <v>28</v>
      </c>
      <c r="N310" s="226" t="s">
        <v>45</v>
      </c>
      <c r="O310" s="88"/>
      <c r="P310" s="227">
        <f>O310*H310</f>
        <v>0</v>
      </c>
      <c r="Q310" s="227">
        <v>0</v>
      </c>
      <c r="R310" s="227">
        <f>Q310*H310</f>
        <v>0</v>
      </c>
      <c r="S310" s="227">
        <v>0</v>
      </c>
      <c r="T310" s="228">
        <f>S310*H310</f>
        <v>0</v>
      </c>
      <c r="U310" s="42"/>
      <c r="V310" s="42"/>
      <c r="W310" s="42"/>
      <c r="X310" s="42"/>
      <c r="Y310" s="42"/>
      <c r="Z310" s="42"/>
      <c r="AA310" s="42"/>
      <c r="AB310" s="42"/>
      <c r="AC310" s="42"/>
      <c r="AD310" s="42"/>
      <c r="AE310" s="42"/>
      <c r="AR310" s="229" t="s">
        <v>606</v>
      </c>
      <c r="AT310" s="229" t="s">
        <v>226</v>
      </c>
      <c r="AU310" s="229" t="s">
        <v>224</v>
      </c>
      <c r="AY310" s="21" t="s">
        <v>223</v>
      </c>
      <c r="BE310" s="230">
        <f>IF(N310="základní",J310,0)</f>
        <v>0</v>
      </c>
      <c r="BF310" s="230">
        <f>IF(N310="snížená",J310,0)</f>
        <v>0</v>
      </c>
      <c r="BG310" s="230">
        <f>IF(N310="zákl. přenesená",J310,0)</f>
        <v>0</v>
      </c>
      <c r="BH310" s="230">
        <f>IF(N310="sníž. přenesená",J310,0)</f>
        <v>0</v>
      </c>
      <c r="BI310" s="230">
        <f>IF(N310="nulová",J310,0)</f>
        <v>0</v>
      </c>
      <c r="BJ310" s="21" t="s">
        <v>82</v>
      </c>
      <c r="BK310" s="230">
        <f>ROUND(I310*H310,2)</f>
        <v>0</v>
      </c>
      <c r="BL310" s="21" t="s">
        <v>606</v>
      </c>
      <c r="BM310" s="229" t="s">
        <v>1608</v>
      </c>
    </row>
    <row r="311" s="2" customFormat="1" ht="16.5" customHeight="1">
      <c r="A311" s="42"/>
      <c r="B311" s="43"/>
      <c r="C311" s="218" t="s">
        <v>1609</v>
      </c>
      <c r="D311" s="218" t="s">
        <v>226</v>
      </c>
      <c r="E311" s="219" t="s">
        <v>1610</v>
      </c>
      <c r="F311" s="220" t="s">
        <v>1611</v>
      </c>
      <c r="G311" s="221" t="s">
        <v>383</v>
      </c>
      <c r="H311" s="222">
        <v>4</v>
      </c>
      <c r="I311" s="223"/>
      <c r="J311" s="224">
        <f>ROUND(I311*H311,2)</f>
        <v>0</v>
      </c>
      <c r="K311" s="220" t="s">
        <v>28</v>
      </c>
      <c r="L311" s="48"/>
      <c r="M311" s="225" t="s">
        <v>28</v>
      </c>
      <c r="N311" s="226" t="s">
        <v>45</v>
      </c>
      <c r="O311" s="88"/>
      <c r="P311" s="227">
        <f>O311*H311</f>
        <v>0</v>
      </c>
      <c r="Q311" s="227">
        <v>0</v>
      </c>
      <c r="R311" s="227">
        <f>Q311*H311</f>
        <v>0</v>
      </c>
      <c r="S311" s="227">
        <v>0</v>
      </c>
      <c r="T311" s="228">
        <f>S311*H311</f>
        <v>0</v>
      </c>
      <c r="U311" s="42"/>
      <c r="V311" s="42"/>
      <c r="W311" s="42"/>
      <c r="X311" s="42"/>
      <c r="Y311" s="42"/>
      <c r="Z311" s="42"/>
      <c r="AA311" s="42"/>
      <c r="AB311" s="42"/>
      <c r="AC311" s="42"/>
      <c r="AD311" s="42"/>
      <c r="AE311" s="42"/>
      <c r="AR311" s="229" t="s">
        <v>606</v>
      </c>
      <c r="AT311" s="229" t="s">
        <v>226</v>
      </c>
      <c r="AU311" s="229" t="s">
        <v>224</v>
      </c>
      <c r="AY311" s="21" t="s">
        <v>223</v>
      </c>
      <c r="BE311" s="230">
        <f>IF(N311="základní",J311,0)</f>
        <v>0</v>
      </c>
      <c r="BF311" s="230">
        <f>IF(N311="snížená",J311,0)</f>
        <v>0</v>
      </c>
      <c r="BG311" s="230">
        <f>IF(N311="zákl. přenesená",J311,0)</f>
        <v>0</v>
      </c>
      <c r="BH311" s="230">
        <f>IF(N311="sníž. přenesená",J311,0)</f>
        <v>0</v>
      </c>
      <c r="BI311" s="230">
        <f>IF(N311="nulová",J311,0)</f>
        <v>0</v>
      </c>
      <c r="BJ311" s="21" t="s">
        <v>82</v>
      </c>
      <c r="BK311" s="230">
        <f>ROUND(I311*H311,2)</f>
        <v>0</v>
      </c>
      <c r="BL311" s="21" t="s">
        <v>606</v>
      </c>
      <c r="BM311" s="229" t="s">
        <v>1612</v>
      </c>
    </row>
    <row r="312" s="2" customFormat="1" ht="16.5" customHeight="1">
      <c r="A312" s="42"/>
      <c r="B312" s="43"/>
      <c r="C312" s="218" t="s">
        <v>1366</v>
      </c>
      <c r="D312" s="218" t="s">
        <v>226</v>
      </c>
      <c r="E312" s="219" t="s">
        <v>1613</v>
      </c>
      <c r="F312" s="220" t="s">
        <v>1614</v>
      </c>
      <c r="G312" s="221" t="s">
        <v>383</v>
      </c>
      <c r="H312" s="222">
        <v>16</v>
      </c>
      <c r="I312" s="223"/>
      <c r="J312" s="224">
        <f>ROUND(I312*H312,2)</f>
        <v>0</v>
      </c>
      <c r="K312" s="220" t="s">
        <v>28</v>
      </c>
      <c r="L312" s="48"/>
      <c r="M312" s="225" t="s">
        <v>28</v>
      </c>
      <c r="N312" s="226" t="s">
        <v>45</v>
      </c>
      <c r="O312" s="88"/>
      <c r="P312" s="227">
        <f>O312*H312</f>
        <v>0</v>
      </c>
      <c r="Q312" s="227">
        <v>0</v>
      </c>
      <c r="R312" s="227">
        <f>Q312*H312</f>
        <v>0</v>
      </c>
      <c r="S312" s="227">
        <v>0</v>
      </c>
      <c r="T312" s="228">
        <f>S312*H312</f>
        <v>0</v>
      </c>
      <c r="U312" s="42"/>
      <c r="V312" s="42"/>
      <c r="W312" s="42"/>
      <c r="X312" s="42"/>
      <c r="Y312" s="42"/>
      <c r="Z312" s="42"/>
      <c r="AA312" s="42"/>
      <c r="AB312" s="42"/>
      <c r="AC312" s="42"/>
      <c r="AD312" s="42"/>
      <c r="AE312" s="42"/>
      <c r="AR312" s="229" t="s">
        <v>606</v>
      </c>
      <c r="AT312" s="229" t="s">
        <v>226</v>
      </c>
      <c r="AU312" s="229" t="s">
        <v>224</v>
      </c>
      <c r="AY312" s="21" t="s">
        <v>223</v>
      </c>
      <c r="BE312" s="230">
        <f>IF(N312="základní",J312,0)</f>
        <v>0</v>
      </c>
      <c r="BF312" s="230">
        <f>IF(N312="snížená",J312,0)</f>
        <v>0</v>
      </c>
      <c r="BG312" s="230">
        <f>IF(N312="zákl. přenesená",J312,0)</f>
        <v>0</v>
      </c>
      <c r="BH312" s="230">
        <f>IF(N312="sníž. přenesená",J312,0)</f>
        <v>0</v>
      </c>
      <c r="BI312" s="230">
        <f>IF(N312="nulová",J312,0)</f>
        <v>0</v>
      </c>
      <c r="BJ312" s="21" t="s">
        <v>82</v>
      </c>
      <c r="BK312" s="230">
        <f>ROUND(I312*H312,2)</f>
        <v>0</v>
      </c>
      <c r="BL312" s="21" t="s">
        <v>606</v>
      </c>
      <c r="BM312" s="229" t="s">
        <v>1615</v>
      </c>
    </row>
    <row r="313" s="2" customFormat="1" ht="16.5" customHeight="1">
      <c r="A313" s="42"/>
      <c r="B313" s="43"/>
      <c r="C313" s="218" t="s">
        <v>1616</v>
      </c>
      <c r="D313" s="218" t="s">
        <v>226</v>
      </c>
      <c r="E313" s="219" t="s">
        <v>1617</v>
      </c>
      <c r="F313" s="220" t="s">
        <v>1618</v>
      </c>
      <c r="G313" s="221" t="s">
        <v>383</v>
      </c>
      <c r="H313" s="222">
        <v>4</v>
      </c>
      <c r="I313" s="223"/>
      <c r="J313" s="224">
        <f>ROUND(I313*H313,2)</f>
        <v>0</v>
      </c>
      <c r="K313" s="220" t="s">
        <v>28</v>
      </c>
      <c r="L313" s="48"/>
      <c r="M313" s="225" t="s">
        <v>28</v>
      </c>
      <c r="N313" s="226" t="s">
        <v>45</v>
      </c>
      <c r="O313" s="88"/>
      <c r="P313" s="227">
        <f>O313*H313</f>
        <v>0</v>
      </c>
      <c r="Q313" s="227">
        <v>0</v>
      </c>
      <c r="R313" s="227">
        <f>Q313*H313</f>
        <v>0</v>
      </c>
      <c r="S313" s="227">
        <v>0</v>
      </c>
      <c r="T313" s="228">
        <f>S313*H313</f>
        <v>0</v>
      </c>
      <c r="U313" s="42"/>
      <c r="V313" s="42"/>
      <c r="W313" s="42"/>
      <c r="X313" s="42"/>
      <c r="Y313" s="42"/>
      <c r="Z313" s="42"/>
      <c r="AA313" s="42"/>
      <c r="AB313" s="42"/>
      <c r="AC313" s="42"/>
      <c r="AD313" s="42"/>
      <c r="AE313" s="42"/>
      <c r="AR313" s="229" t="s">
        <v>606</v>
      </c>
      <c r="AT313" s="229" t="s">
        <v>226</v>
      </c>
      <c r="AU313" s="229" t="s">
        <v>224</v>
      </c>
      <c r="AY313" s="21" t="s">
        <v>223</v>
      </c>
      <c r="BE313" s="230">
        <f>IF(N313="základní",J313,0)</f>
        <v>0</v>
      </c>
      <c r="BF313" s="230">
        <f>IF(N313="snížená",J313,0)</f>
        <v>0</v>
      </c>
      <c r="BG313" s="230">
        <f>IF(N313="zákl. přenesená",J313,0)</f>
        <v>0</v>
      </c>
      <c r="BH313" s="230">
        <f>IF(N313="sníž. přenesená",J313,0)</f>
        <v>0</v>
      </c>
      <c r="BI313" s="230">
        <f>IF(N313="nulová",J313,0)</f>
        <v>0</v>
      </c>
      <c r="BJ313" s="21" t="s">
        <v>82</v>
      </c>
      <c r="BK313" s="230">
        <f>ROUND(I313*H313,2)</f>
        <v>0</v>
      </c>
      <c r="BL313" s="21" t="s">
        <v>606</v>
      </c>
      <c r="BM313" s="229" t="s">
        <v>1619</v>
      </c>
    </row>
    <row r="314" s="17" customFormat="1" ht="20.88" customHeight="1">
      <c r="A314" s="17"/>
      <c r="B314" s="293"/>
      <c r="C314" s="294"/>
      <c r="D314" s="295" t="s">
        <v>73</v>
      </c>
      <c r="E314" s="295" t="s">
        <v>1620</v>
      </c>
      <c r="F314" s="295" t="s">
        <v>1621</v>
      </c>
      <c r="G314" s="294"/>
      <c r="H314" s="294"/>
      <c r="I314" s="296"/>
      <c r="J314" s="297">
        <f>BK314</f>
        <v>0</v>
      </c>
      <c r="K314" s="294"/>
      <c r="L314" s="298"/>
      <c r="M314" s="299"/>
      <c r="N314" s="300"/>
      <c r="O314" s="300"/>
      <c r="P314" s="301">
        <f>SUM(P315:P322)</f>
        <v>0</v>
      </c>
      <c r="Q314" s="300"/>
      <c r="R314" s="301">
        <f>SUM(R315:R322)</f>
        <v>0</v>
      </c>
      <c r="S314" s="300"/>
      <c r="T314" s="302">
        <f>SUM(T315:T322)</f>
        <v>0</v>
      </c>
      <c r="U314" s="17"/>
      <c r="V314" s="17"/>
      <c r="W314" s="17"/>
      <c r="X314" s="17"/>
      <c r="Y314" s="17"/>
      <c r="Z314" s="17"/>
      <c r="AA314" s="17"/>
      <c r="AB314" s="17"/>
      <c r="AC314" s="17"/>
      <c r="AD314" s="17"/>
      <c r="AE314" s="17"/>
      <c r="AR314" s="303" t="s">
        <v>82</v>
      </c>
      <c r="AT314" s="304" t="s">
        <v>73</v>
      </c>
      <c r="AU314" s="304" t="s">
        <v>224</v>
      </c>
      <c r="AY314" s="303" t="s">
        <v>223</v>
      </c>
      <c r="BK314" s="305">
        <f>SUM(BK315:BK322)</f>
        <v>0</v>
      </c>
    </row>
    <row r="315" s="2" customFormat="1" ht="16.5" customHeight="1">
      <c r="A315" s="42"/>
      <c r="B315" s="43"/>
      <c r="C315" s="218" t="s">
        <v>1371</v>
      </c>
      <c r="D315" s="218" t="s">
        <v>226</v>
      </c>
      <c r="E315" s="219" t="s">
        <v>1622</v>
      </c>
      <c r="F315" s="220" t="s">
        <v>1623</v>
      </c>
      <c r="G315" s="221" t="s">
        <v>1624</v>
      </c>
      <c r="H315" s="222">
        <v>132</v>
      </c>
      <c r="I315" s="223"/>
      <c r="J315" s="224">
        <f>ROUND(I315*H315,2)</f>
        <v>0</v>
      </c>
      <c r="K315" s="220" t="s">
        <v>28</v>
      </c>
      <c r="L315" s="48"/>
      <c r="M315" s="225" t="s">
        <v>28</v>
      </c>
      <c r="N315" s="226" t="s">
        <v>45</v>
      </c>
      <c r="O315" s="88"/>
      <c r="P315" s="227">
        <f>O315*H315</f>
        <v>0</v>
      </c>
      <c r="Q315" s="227">
        <v>0</v>
      </c>
      <c r="R315" s="227">
        <f>Q315*H315</f>
        <v>0</v>
      </c>
      <c r="S315" s="227">
        <v>0</v>
      </c>
      <c r="T315" s="228">
        <f>S315*H315</f>
        <v>0</v>
      </c>
      <c r="U315" s="42"/>
      <c r="V315" s="42"/>
      <c r="W315" s="42"/>
      <c r="X315" s="42"/>
      <c r="Y315" s="42"/>
      <c r="Z315" s="42"/>
      <c r="AA315" s="42"/>
      <c r="AB315" s="42"/>
      <c r="AC315" s="42"/>
      <c r="AD315" s="42"/>
      <c r="AE315" s="42"/>
      <c r="AR315" s="229" t="s">
        <v>606</v>
      </c>
      <c r="AT315" s="229" t="s">
        <v>226</v>
      </c>
      <c r="AU315" s="229" t="s">
        <v>231</v>
      </c>
      <c r="AY315" s="21" t="s">
        <v>223</v>
      </c>
      <c r="BE315" s="230">
        <f>IF(N315="základní",J315,0)</f>
        <v>0</v>
      </c>
      <c r="BF315" s="230">
        <f>IF(N315="snížená",J315,0)</f>
        <v>0</v>
      </c>
      <c r="BG315" s="230">
        <f>IF(N315="zákl. přenesená",J315,0)</f>
        <v>0</v>
      </c>
      <c r="BH315" s="230">
        <f>IF(N315="sníž. přenesená",J315,0)</f>
        <v>0</v>
      </c>
      <c r="BI315" s="230">
        <f>IF(N315="nulová",J315,0)</f>
        <v>0</v>
      </c>
      <c r="BJ315" s="21" t="s">
        <v>82</v>
      </c>
      <c r="BK315" s="230">
        <f>ROUND(I315*H315,2)</f>
        <v>0</v>
      </c>
      <c r="BL315" s="21" t="s">
        <v>606</v>
      </c>
      <c r="BM315" s="229" t="s">
        <v>1625</v>
      </c>
    </row>
    <row r="316" s="2" customFormat="1" ht="16.5" customHeight="1">
      <c r="A316" s="42"/>
      <c r="B316" s="43"/>
      <c r="C316" s="218" t="s">
        <v>1626</v>
      </c>
      <c r="D316" s="218" t="s">
        <v>226</v>
      </c>
      <c r="E316" s="219" t="s">
        <v>1627</v>
      </c>
      <c r="F316" s="220" t="s">
        <v>1628</v>
      </c>
      <c r="G316" s="221" t="s">
        <v>1624</v>
      </c>
      <c r="H316" s="222">
        <v>8</v>
      </c>
      <c r="I316" s="223"/>
      <c r="J316" s="224">
        <f>ROUND(I316*H316,2)</f>
        <v>0</v>
      </c>
      <c r="K316" s="220" t="s">
        <v>28</v>
      </c>
      <c r="L316" s="48"/>
      <c r="M316" s="225" t="s">
        <v>28</v>
      </c>
      <c r="N316" s="226" t="s">
        <v>45</v>
      </c>
      <c r="O316" s="88"/>
      <c r="P316" s="227">
        <f>O316*H316</f>
        <v>0</v>
      </c>
      <c r="Q316" s="227">
        <v>0</v>
      </c>
      <c r="R316" s="227">
        <f>Q316*H316</f>
        <v>0</v>
      </c>
      <c r="S316" s="227">
        <v>0</v>
      </c>
      <c r="T316" s="228">
        <f>S316*H316</f>
        <v>0</v>
      </c>
      <c r="U316" s="42"/>
      <c r="V316" s="42"/>
      <c r="W316" s="42"/>
      <c r="X316" s="42"/>
      <c r="Y316" s="42"/>
      <c r="Z316" s="42"/>
      <c r="AA316" s="42"/>
      <c r="AB316" s="42"/>
      <c r="AC316" s="42"/>
      <c r="AD316" s="42"/>
      <c r="AE316" s="42"/>
      <c r="AR316" s="229" t="s">
        <v>606</v>
      </c>
      <c r="AT316" s="229" t="s">
        <v>226</v>
      </c>
      <c r="AU316" s="229" t="s">
        <v>231</v>
      </c>
      <c r="AY316" s="21" t="s">
        <v>223</v>
      </c>
      <c r="BE316" s="230">
        <f>IF(N316="základní",J316,0)</f>
        <v>0</v>
      </c>
      <c r="BF316" s="230">
        <f>IF(N316="snížená",J316,0)</f>
        <v>0</v>
      </c>
      <c r="BG316" s="230">
        <f>IF(N316="zákl. přenesená",J316,0)</f>
        <v>0</v>
      </c>
      <c r="BH316" s="230">
        <f>IF(N316="sníž. přenesená",J316,0)</f>
        <v>0</v>
      </c>
      <c r="BI316" s="230">
        <f>IF(N316="nulová",J316,0)</f>
        <v>0</v>
      </c>
      <c r="BJ316" s="21" t="s">
        <v>82</v>
      </c>
      <c r="BK316" s="230">
        <f>ROUND(I316*H316,2)</f>
        <v>0</v>
      </c>
      <c r="BL316" s="21" t="s">
        <v>606</v>
      </c>
      <c r="BM316" s="229" t="s">
        <v>1629</v>
      </c>
    </row>
    <row r="317" s="2" customFormat="1" ht="21.75" customHeight="1">
      <c r="A317" s="42"/>
      <c r="B317" s="43"/>
      <c r="C317" s="218" t="s">
        <v>1372</v>
      </c>
      <c r="D317" s="218" t="s">
        <v>226</v>
      </c>
      <c r="E317" s="219" t="s">
        <v>1630</v>
      </c>
      <c r="F317" s="220" t="s">
        <v>1631</v>
      </c>
      <c r="G317" s="221" t="s">
        <v>1624</v>
      </c>
      <c r="H317" s="222">
        <v>24</v>
      </c>
      <c r="I317" s="223"/>
      <c r="J317" s="224">
        <f>ROUND(I317*H317,2)</f>
        <v>0</v>
      </c>
      <c r="K317" s="220" t="s">
        <v>28</v>
      </c>
      <c r="L317" s="48"/>
      <c r="M317" s="225" t="s">
        <v>28</v>
      </c>
      <c r="N317" s="226" t="s">
        <v>45</v>
      </c>
      <c r="O317" s="88"/>
      <c r="P317" s="227">
        <f>O317*H317</f>
        <v>0</v>
      </c>
      <c r="Q317" s="227">
        <v>0</v>
      </c>
      <c r="R317" s="227">
        <f>Q317*H317</f>
        <v>0</v>
      </c>
      <c r="S317" s="227">
        <v>0</v>
      </c>
      <c r="T317" s="228">
        <f>S317*H317</f>
        <v>0</v>
      </c>
      <c r="U317" s="42"/>
      <c r="V317" s="42"/>
      <c r="W317" s="42"/>
      <c r="X317" s="42"/>
      <c r="Y317" s="42"/>
      <c r="Z317" s="42"/>
      <c r="AA317" s="42"/>
      <c r="AB317" s="42"/>
      <c r="AC317" s="42"/>
      <c r="AD317" s="42"/>
      <c r="AE317" s="42"/>
      <c r="AR317" s="229" t="s">
        <v>606</v>
      </c>
      <c r="AT317" s="229" t="s">
        <v>226</v>
      </c>
      <c r="AU317" s="229" t="s">
        <v>231</v>
      </c>
      <c r="AY317" s="21" t="s">
        <v>223</v>
      </c>
      <c r="BE317" s="230">
        <f>IF(N317="základní",J317,0)</f>
        <v>0</v>
      </c>
      <c r="BF317" s="230">
        <f>IF(N317="snížená",J317,0)</f>
        <v>0</v>
      </c>
      <c r="BG317" s="230">
        <f>IF(N317="zákl. přenesená",J317,0)</f>
        <v>0</v>
      </c>
      <c r="BH317" s="230">
        <f>IF(N317="sníž. přenesená",J317,0)</f>
        <v>0</v>
      </c>
      <c r="BI317" s="230">
        <f>IF(N317="nulová",J317,0)</f>
        <v>0</v>
      </c>
      <c r="BJ317" s="21" t="s">
        <v>82</v>
      </c>
      <c r="BK317" s="230">
        <f>ROUND(I317*H317,2)</f>
        <v>0</v>
      </c>
      <c r="BL317" s="21" t="s">
        <v>606</v>
      </c>
      <c r="BM317" s="229" t="s">
        <v>1632</v>
      </c>
    </row>
    <row r="318" s="2" customFormat="1" ht="16.5" customHeight="1">
      <c r="A318" s="42"/>
      <c r="B318" s="43"/>
      <c r="C318" s="218" t="s">
        <v>1633</v>
      </c>
      <c r="D318" s="218" t="s">
        <v>226</v>
      </c>
      <c r="E318" s="219" t="s">
        <v>1634</v>
      </c>
      <c r="F318" s="220" t="s">
        <v>1635</v>
      </c>
      <c r="G318" s="221" t="s">
        <v>1624</v>
      </c>
      <c r="H318" s="222">
        <v>3</v>
      </c>
      <c r="I318" s="223"/>
      <c r="J318" s="224">
        <f>ROUND(I318*H318,2)</f>
        <v>0</v>
      </c>
      <c r="K318" s="220" t="s">
        <v>28</v>
      </c>
      <c r="L318" s="48"/>
      <c r="M318" s="225" t="s">
        <v>28</v>
      </c>
      <c r="N318" s="226" t="s">
        <v>45</v>
      </c>
      <c r="O318" s="88"/>
      <c r="P318" s="227">
        <f>O318*H318</f>
        <v>0</v>
      </c>
      <c r="Q318" s="227">
        <v>0</v>
      </c>
      <c r="R318" s="227">
        <f>Q318*H318</f>
        <v>0</v>
      </c>
      <c r="S318" s="227">
        <v>0</v>
      </c>
      <c r="T318" s="228">
        <f>S318*H318</f>
        <v>0</v>
      </c>
      <c r="U318" s="42"/>
      <c r="V318" s="42"/>
      <c r="W318" s="42"/>
      <c r="X318" s="42"/>
      <c r="Y318" s="42"/>
      <c r="Z318" s="42"/>
      <c r="AA318" s="42"/>
      <c r="AB318" s="42"/>
      <c r="AC318" s="42"/>
      <c r="AD318" s="42"/>
      <c r="AE318" s="42"/>
      <c r="AR318" s="229" t="s">
        <v>606</v>
      </c>
      <c r="AT318" s="229" t="s">
        <v>226</v>
      </c>
      <c r="AU318" s="229" t="s">
        <v>231</v>
      </c>
      <c r="AY318" s="21" t="s">
        <v>223</v>
      </c>
      <c r="BE318" s="230">
        <f>IF(N318="základní",J318,0)</f>
        <v>0</v>
      </c>
      <c r="BF318" s="230">
        <f>IF(N318="snížená",J318,0)</f>
        <v>0</v>
      </c>
      <c r="BG318" s="230">
        <f>IF(N318="zákl. přenesená",J318,0)</f>
        <v>0</v>
      </c>
      <c r="BH318" s="230">
        <f>IF(N318="sníž. přenesená",J318,0)</f>
        <v>0</v>
      </c>
      <c r="BI318" s="230">
        <f>IF(N318="nulová",J318,0)</f>
        <v>0</v>
      </c>
      <c r="BJ318" s="21" t="s">
        <v>82</v>
      </c>
      <c r="BK318" s="230">
        <f>ROUND(I318*H318,2)</f>
        <v>0</v>
      </c>
      <c r="BL318" s="21" t="s">
        <v>606</v>
      </c>
      <c r="BM318" s="229" t="s">
        <v>1636</v>
      </c>
    </row>
    <row r="319" s="2" customFormat="1" ht="16.5" customHeight="1">
      <c r="A319" s="42"/>
      <c r="B319" s="43"/>
      <c r="C319" s="218" t="s">
        <v>1373</v>
      </c>
      <c r="D319" s="218" t="s">
        <v>226</v>
      </c>
      <c r="E319" s="219" t="s">
        <v>1637</v>
      </c>
      <c r="F319" s="220" t="s">
        <v>1638</v>
      </c>
      <c r="G319" s="221" t="s">
        <v>1624</v>
      </c>
      <c r="H319" s="222">
        <v>8</v>
      </c>
      <c r="I319" s="223"/>
      <c r="J319" s="224">
        <f>ROUND(I319*H319,2)</f>
        <v>0</v>
      </c>
      <c r="K319" s="220" t="s">
        <v>28</v>
      </c>
      <c r="L319" s="48"/>
      <c r="M319" s="225" t="s">
        <v>28</v>
      </c>
      <c r="N319" s="226" t="s">
        <v>45</v>
      </c>
      <c r="O319" s="88"/>
      <c r="P319" s="227">
        <f>O319*H319</f>
        <v>0</v>
      </c>
      <c r="Q319" s="227">
        <v>0</v>
      </c>
      <c r="R319" s="227">
        <f>Q319*H319</f>
        <v>0</v>
      </c>
      <c r="S319" s="227">
        <v>0</v>
      </c>
      <c r="T319" s="228">
        <f>S319*H319</f>
        <v>0</v>
      </c>
      <c r="U319" s="42"/>
      <c r="V319" s="42"/>
      <c r="W319" s="42"/>
      <c r="X319" s="42"/>
      <c r="Y319" s="42"/>
      <c r="Z319" s="42"/>
      <c r="AA319" s="42"/>
      <c r="AB319" s="42"/>
      <c r="AC319" s="42"/>
      <c r="AD319" s="42"/>
      <c r="AE319" s="42"/>
      <c r="AR319" s="229" t="s">
        <v>606</v>
      </c>
      <c r="AT319" s="229" t="s">
        <v>226</v>
      </c>
      <c r="AU319" s="229" t="s">
        <v>231</v>
      </c>
      <c r="AY319" s="21" t="s">
        <v>223</v>
      </c>
      <c r="BE319" s="230">
        <f>IF(N319="základní",J319,0)</f>
        <v>0</v>
      </c>
      <c r="BF319" s="230">
        <f>IF(N319="snížená",J319,0)</f>
        <v>0</v>
      </c>
      <c r="BG319" s="230">
        <f>IF(N319="zákl. přenesená",J319,0)</f>
        <v>0</v>
      </c>
      <c r="BH319" s="230">
        <f>IF(N319="sníž. přenesená",J319,0)</f>
        <v>0</v>
      </c>
      <c r="BI319" s="230">
        <f>IF(N319="nulová",J319,0)</f>
        <v>0</v>
      </c>
      <c r="BJ319" s="21" t="s">
        <v>82</v>
      </c>
      <c r="BK319" s="230">
        <f>ROUND(I319*H319,2)</f>
        <v>0</v>
      </c>
      <c r="BL319" s="21" t="s">
        <v>606</v>
      </c>
      <c r="BM319" s="229" t="s">
        <v>1639</v>
      </c>
    </row>
    <row r="320" s="2" customFormat="1" ht="16.5" customHeight="1">
      <c r="A320" s="42"/>
      <c r="B320" s="43"/>
      <c r="C320" s="218" t="s">
        <v>1640</v>
      </c>
      <c r="D320" s="218" t="s">
        <v>226</v>
      </c>
      <c r="E320" s="219" t="s">
        <v>1641</v>
      </c>
      <c r="F320" s="220" t="s">
        <v>1642</v>
      </c>
      <c r="G320" s="221" t="s">
        <v>1624</v>
      </c>
      <c r="H320" s="222">
        <v>4</v>
      </c>
      <c r="I320" s="223"/>
      <c r="J320" s="224">
        <f>ROUND(I320*H320,2)</f>
        <v>0</v>
      </c>
      <c r="K320" s="220" t="s">
        <v>28</v>
      </c>
      <c r="L320" s="48"/>
      <c r="M320" s="225" t="s">
        <v>28</v>
      </c>
      <c r="N320" s="226" t="s">
        <v>45</v>
      </c>
      <c r="O320" s="88"/>
      <c r="P320" s="227">
        <f>O320*H320</f>
        <v>0</v>
      </c>
      <c r="Q320" s="227">
        <v>0</v>
      </c>
      <c r="R320" s="227">
        <f>Q320*H320</f>
        <v>0</v>
      </c>
      <c r="S320" s="227">
        <v>0</v>
      </c>
      <c r="T320" s="228">
        <f>S320*H320</f>
        <v>0</v>
      </c>
      <c r="U320" s="42"/>
      <c r="V320" s="42"/>
      <c r="W320" s="42"/>
      <c r="X320" s="42"/>
      <c r="Y320" s="42"/>
      <c r="Z320" s="42"/>
      <c r="AA320" s="42"/>
      <c r="AB320" s="42"/>
      <c r="AC320" s="42"/>
      <c r="AD320" s="42"/>
      <c r="AE320" s="42"/>
      <c r="AR320" s="229" t="s">
        <v>606</v>
      </c>
      <c r="AT320" s="229" t="s">
        <v>226</v>
      </c>
      <c r="AU320" s="229" t="s">
        <v>231</v>
      </c>
      <c r="AY320" s="21" t="s">
        <v>223</v>
      </c>
      <c r="BE320" s="230">
        <f>IF(N320="základní",J320,0)</f>
        <v>0</v>
      </c>
      <c r="BF320" s="230">
        <f>IF(N320="snížená",J320,0)</f>
        <v>0</v>
      </c>
      <c r="BG320" s="230">
        <f>IF(N320="zákl. přenesená",J320,0)</f>
        <v>0</v>
      </c>
      <c r="BH320" s="230">
        <f>IF(N320="sníž. přenesená",J320,0)</f>
        <v>0</v>
      </c>
      <c r="BI320" s="230">
        <f>IF(N320="nulová",J320,0)</f>
        <v>0</v>
      </c>
      <c r="BJ320" s="21" t="s">
        <v>82</v>
      </c>
      <c r="BK320" s="230">
        <f>ROUND(I320*H320,2)</f>
        <v>0</v>
      </c>
      <c r="BL320" s="21" t="s">
        <v>606</v>
      </c>
      <c r="BM320" s="229" t="s">
        <v>1643</v>
      </c>
    </row>
    <row r="321" s="2" customFormat="1" ht="16.5" customHeight="1">
      <c r="A321" s="42"/>
      <c r="B321" s="43"/>
      <c r="C321" s="218" t="s">
        <v>1374</v>
      </c>
      <c r="D321" s="218" t="s">
        <v>226</v>
      </c>
      <c r="E321" s="219" t="s">
        <v>1644</v>
      </c>
      <c r="F321" s="220" t="s">
        <v>1645</v>
      </c>
      <c r="G321" s="221" t="s">
        <v>1624</v>
      </c>
      <c r="H321" s="222">
        <v>12</v>
      </c>
      <c r="I321" s="223"/>
      <c r="J321" s="224">
        <f>ROUND(I321*H321,2)</f>
        <v>0</v>
      </c>
      <c r="K321" s="220" t="s">
        <v>28</v>
      </c>
      <c r="L321" s="48"/>
      <c r="M321" s="225" t="s">
        <v>28</v>
      </c>
      <c r="N321" s="226" t="s">
        <v>45</v>
      </c>
      <c r="O321" s="88"/>
      <c r="P321" s="227">
        <f>O321*H321</f>
        <v>0</v>
      </c>
      <c r="Q321" s="227">
        <v>0</v>
      </c>
      <c r="R321" s="227">
        <f>Q321*H321</f>
        <v>0</v>
      </c>
      <c r="S321" s="227">
        <v>0</v>
      </c>
      <c r="T321" s="228">
        <f>S321*H321</f>
        <v>0</v>
      </c>
      <c r="U321" s="42"/>
      <c r="V321" s="42"/>
      <c r="W321" s="42"/>
      <c r="X321" s="42"/>
      <c r="Y321" s="42"/>
      <c r="Z321" s="42"/>
      <c r="AA321" s="42"/>
      <c r="AB321" s="42"/>
      <c r="AC321" s="42"/>
      <c r="AD321" s="42"/>
      <c r="AE321" s="42"/>
      <c r="AR321" s="229" t="s">
        <v>606</v>
      </c>
      <c r="AT321" s="229" t="s">
        <v>226</v>
      </c>
      <c r="AU321" s="229" t="s">
        <v>231</v>
      </c>
      <c r="AY321" s="21" t="s">
        <v>223</v>
      </c>
      <c r="BE321" s="230">
        <f>IF(N321="základní",J321,0)</f>
        <v>0</v>
      </c>
      <c r="BF321" s="230">
        <f>IF(N321="snížená",J321,0)</f>
        <v>0</v>
      </c>
      <c r="BG321" s="230">
        <f>IF(N321="zákl. přenesená",J321,0)</f>
        <v>0</v>
      </c>
      <c r="BH321" s="230">
        <f>IF(N321="sníž. přenesená",J321,0)</f>
        <v>0</v>
      </c>
      <c r="BI321" s="230">
        <f>IF(N321="nulová",J321,0)</f>
        <v>0</v>
      </c>
      <c r="BJ321" s="21" t="s">
        <v>82</v>
      </c>
      <c r="BK321" s="230">
        <f>ROUND(I321*H321,2)</f>
        <v>0</v>
      </c>
      <c r="BL321" s="21" t="s">
        <v>606</v>
      </c>
      <c r="BM321" s="229" t="s">
        <v>1646</v>
      </c>
    </row>
    <row r="322" s="2" customFormat="1" ht="16.5" customHeight="1">
      <c r="A322" s="42"/>
      <c r="B322" s="43"/>
      <c r="C322" s="218" t="s">
        <v>1647</v>
      </c>
      <c r="D322" s="218" t="s">
        <v>226</v>
      </c>
      <c r="E322" s="219" t="s">
        <v>1648</v>
      </c>
      <c r="F322" s="220" t="s">
        <v>1649</v>
      </c>
      <c r="G322" s="221" t="s">
        <v>383</v>
      </c>
      <c r="H322" s="222">
        <v>2</v>
      </c>
      <c r="I322" s="223"/>
      <c r="J322" s="224">
        <f>ROUND(I322*H322,2)</f>
        <v>0</v>
      </c>
      <c r="K322" s="220" t="s">
        <v>28</v>
      </c>
      <c r="L322" s="48"/>
      <c r="M322" s="225" t="s">
        <v>28</v>
      </c>
      <c r="N322" s="226" t="s">
        <v>45</v>
      </c>
      <c r="O322" s="88"/>
      <c r="P322" s="227">
        <f>O322*H322</f>
        <v>0</v>
      </c>
      <c r="Q322" s="227">
        <v>0</v>
      </c>
      <c r="R322" s="227">
        <f>Q322*H322</f>
        <v>0</v>
      </c>
      <c r="S322" s="227">
        <v>0</v>
      </c>
      <c r="T322" s="228">
        <f>S322*H322</f>
        <v>0</v>
      </c>
      <c r="U322" s="42"/>
      <c r="V322" s="42"/>
      <c r="W322" s="42"/>
      <c r="X322" s="42"/>
      <c r="Y322" s="42"/>
      <c r="Z322" s="42"/>
      <c r="AA322" s="42"/>
      <c r="AB322" s="42"/>
      <c r="AC322" s="42"/>
      <c r="AD322" s="42"/>
      <c r="AE322" s="42"/>
      <c r="AR322" s="229" t="s">
        <v>606</v>
      </c>
      <c r="AT322" s="229" t="s">
        <v>226</v>
      </c>
      <c r="AU322" s="229" t="s">
        <v>231</v>
      </c>
      <c r="AY322" s="21" t="s">
        <v>223</v>
      </c>
      <c r="BE322" s="230">
        <f>IF(N322="základní",J322,0)</f>
        <v>0</v>
      </c>
      <c r="BF322" s="230">
        <f>IF(N322="snížená",J322,0)</f>
        <v>0</v>
      </c>
      <c r="BG322" s="230">
        <f>IF(N322="zákl. přenesená",J322,0)</f>
        <v>0</v>
      </c>
      <c r="BH322" s="230">
        <f>IF(N322="sníž. přenesená",J322,0)</f>
        <v>0</v>
      </c>
      <c r="BI322" s="230">
        <f>IF(N322="nulová",J322,0)</f>
        <v>0</v>
      </c>
      <c r="BJ322" s="21" t="s">
        <v>82</v>
      </c>
      <c r="BK322" s="230">
        <f>ROUND(I322*H322,2)</f>
        <v>0</v>
      </c>
      <c r="BL322" s="21" t="s">
        <v>606</v>
      </c>
      <c r="BM322" s="229" t="s">
        <v>1650</v>
      </c>
    </row>
    <row r="323" s="17" customFormat="1" ht="20.88" customHeight="1">
      <c r="A323" s="17"/>
      <c r="B323" s="293"/>
      <c r="C323" s="294"/>
      <c r="D323" s="295" t="s">
        <v>73</v>
      </c>
      <c r="E323" s="295" t="s">
        <v>1651</v>
      </c>
      <c r="F323" s="295" t="s">
        <v>1652</v>
      </c>
      <c r="G323" s="294"/>
      <c r="H323" s="294"/>
      <c r="I323" s="296"/>
      <c r="J323" s="297">
        <f>BK323</f>
        <v>0</v>
      </c>
      <c r="K323" s="294"/>
      <c r="L323" s="298"/>
      <c r="M323" s="299"/>
      <c r="N323" s="300"/>
      <c r="O323" s="300"/>
      <c r="P323" s="301">
        <f>P324</f>
        <v>0</v>
      </c>
      <c r="Q323" s="300"/>
      <c r="R323" s="301">
        <f>R324</f>
        <v>0</v>
      </c>
      <c r="S323" s="300"/>
      <c r="T323" s="302">
        <f>T324</f>
        <v>0</v>
      </c>
      <c r="U323" s="17"/>
      <c r="V323" s="17"/>
      <c r="W323" s="17"/>
      <c r="X323" s="17"/>
      <c r="Y323" s="17"/>
      <c r="Z323" s="17"/>
      <c r="AA323" s="17"/>
      <c r="AB323" s="17"/>
      <c r="AC323" s="17"/>
      <c r="AD323" s="17"/>
      <c r="AE323" s="17"/>
      <c r="AR323" s="303" t="s">
        <v>82</v>
      </c>
      <c r="AT323" s="304" t="s">
        <v>73</v>
      </c>
      <c r="AU323" s="304" t="s">
        <v>224</v>
      </c>
      <c r="AY323" s="303" t="s">
        <v>223</v>
      </c>
      <c r="BK323" s="305">
        <f>BK324</f>
        <v>0</v>
      </c>
    </row>
    <row r="324" s="2" customFormat="1" ht="16.5" customHeight="1">
      <c r="A324" s="42"/>
      <c r="B324" s="43"/>
      <c r="C324" s="218" t="s">
        <v>1375</v>
      </c>
      <c r="D324" s="218" t="s">
        <v>226</v>
      </c>
      <c r="E324" s="219" t="s">
        <v>1653</v>
      </c>
      <c r="F324" s="220" t="s">
        <v>1654</v>
      </c>
      <c r="G324" s="221" t="s">
        <v>383</v>
      </c>
      <c r="H324" s="222">
        <v>42</v>
      </c>
      <c r="I324" s="223"/>
      <c r="J324" s="224">
        <f>ROUND(I324*H324,2)</f>
        <v>0</v>
      </c>
      <c r="K324" s="220" t="s">
        <v>28</v>
      </c>
      <c r="L324" s="48"/>
      <c r="M324" s="225" t="s">
        <v>28</v>
      </c>
      <c r="N324" s="226" t="s">
        <v>45</v>
      </c>
      <c r="O324" s="88"/>
      <c r="P324" s="227">
        <f>O324*H324</f>
        <v>0</v>
      </c>
      <c r="Q324" s="227">
        <v>0</v>
      </c>
      <c r="R324" s="227">
        <f>Q324*H324</f>
        <v>0</v>
      </c>
      <c r="S324" s="227">
        <v>0</v>
      </c>
      <c r="T324" s="228">
        <f>S324*H324</f>
        <v>0</v>
      </c>
      <c r="U324" s="42"/>
      <c r="V324" s="42"/>
      <c r="W324" s="42"/>
      <c r="X324" s="42"/>
      <c r="Y324" s="42"/>
      <c r="Z324" s="42"/>
      <c r="AA324" s="42"/>
      <c r="AB324" s="42"/>
      <c r="AC324" s="42"/>
      <c r="AD324" s="42"/>
      <c r="AE324" s="42"/>
      <c r="AR324" s="229" t="s">
        <v>606</v>
      </c>
      <c r="AT324" s="229" t="s">
        <v>226</v>
      </c>
      <c r="AU324" s="229" t="s">
        <v>231</v>
      </c>
      <c r="AY324" s="21" t="s">
        <v>223</v>
      </c>
      <c r="BE324" s="230">
        <f>IF(N324="základní",J324,0)</f>
        <v>0</v>
      </c>
      <c r="BF324" s="230">
        <f>IF(N324="snížená",J324,0)</f>
        <v>0</v>
      </c>
      <c r="BG324" s="230">
        <f>IF(N324="zákl. přenesená",J324,0)</f>
        <v>0</v>
      </c>
      <c r="BH324" s="230">
        <f>IF(N324="sníž. přenesená",J324,0)</f>
        <v>0</v>
      </c>
      <c r="BI324" s="230">
        <f>IF(N324="nulová",J324,0)</f>
        <v>0</v>
      </c>
      <c r="BJ324" s="21" t="s">
        <v>82</v>
      </c>
      <c r="BK324" s="230">
        <f>ROUND(I324*H324,2)</f>
        <v>0</v>
      </c>
      <c r="BL324" s="21" t="s">
        <v>606</v>
      </c>
      <c r="BM324" s="229" t="s">
        <v>1655</v>
      </c>
    </row>
    <row r="325" s="17" customFormat="1" ht="20.88" customHeight="1">
      <c r="A325" s="17"/>
      <c r="B325" s="293"/>
      <c r="C325" s="294"/>
      <c r="D325" s="295" t="s">
        <v>73</v>
      </c>
      <c r="E325" s="295" t="s">
        <v>1656</v>
      </c>
      <c r="F325" s="295" t="s">
        <v>1657</v>
      </c>
      <c r="G325" s="294"/>
      <c r="H325" s="294"/>
      <c r="I325" s="296"/>
      <c r="J325" s="297">
        <f>BK325</f>
        <v>0</v>
      </c>
      <c r="K325" s="294"/>
      <c r="L325" s="298"/>
      <c r="M325" s="299"/>
      <c r="N325" s="300"/>
      <c r="O325" s="300"/>
      <c r="P325" s="301">
        <f>P326</f>
        <v>0</v>
      </c>
      <c r="Q325" s="300"/>
      <c r="R325" s="301">
        <f>R326</f>
        <v>0</v>
      </c>
      <c r="S325" s="300"/>
      <c r="T325" s="302">
        <f>T326</f>
        <v>0</v>
      </c>
      <c r="U325" s="17"/>
      <c r="V325" s="17"/>
      <c r="W325" s="17"/>
      <c r="X325" s="17"/>
      <c r="Y325" s="17"/>
      <c r="Z325" s="17"/>
      <c r="AA325" s="17"/>
      <c r="AB325" s="17"/>
      <c r="AC325" s="17"/>
      <c r="AD325" s="17"/>
      <c r="AE325" s="17"/>
      <c r="AR325" s="303" t="s">
        <v>82</v>
      </c>
      <c r="AT325" s="304" t="s">
        <v>73</v>
      </c>
      <c r="AU325" s="304" t="s">
        <v>224</v>
      </c>
      <c r="AY325" s="303" t="s">
        <v>223</v>
      </c>
      <c r="BK325" s="305">
        <f>BK326</f>
        <v>0</v>
      </c>
    </row>
    <row r="326" s="2" customFormat="1" ht="16.5" customHeight="1">
      <c r="A326" s="42"/>
      <c r="B326" s="43"/>
      <c r="C326" s="218" t="s">
        <v>1658</v>
      </c>
      <c r="D326" s="218" t="s">
        <v>226</v>
      </c>
      <c r="E326" s="219" t="s">
        <v>1659</v>
      </c>
      <c r="F326" s="220" t="s">
        <v>1660</v>
      </c>
      <c r="G326" s="221" t="s">
        <v>383</v>
      </c>
      <c r="H326" s="222">
        <v>333</v>
      </c>
      <c r="I326" s="223"/>
      <c r="J326" s="224">
        <f>ROUND(I326*H326,2)</f>
        <v>0</v>
      </c>
      <c r="K326" s="220" t="s">
        <v>28</v>
      </c>
      <c r="L326" s="48"/>
      <c r="M326" s="225" t="s">
        <v>28</v>
      </c>
      <c r="N326" s="226" t="s">
        <v>45</v>
      </c>
      <c r="O326" s="88"/>
      <c r="P326" s="227">
        <f>O326*H326</f>
        <v>0</v>
      </c>
      <c r="Q326" s="227">
        <v>0</v>
      </c>
      <c r="R326" s="227">
        <f>Q326*H326</f>
        <v>0</v>
      </c>
      <c r="S326" s="227">
        <v>0</v>
      </c>
      <c r="T326" s="228">
        <f>S326*H326</f>
        <v>0</v>
      </c>
      <c r="U326" s="42"/>
      <c r="V326" s="42"/>
      <c r="W326" s="42"/>
      <c r="X326" s="42"/>
      <c r="Y326" s="42"/>
      <c r="Z326" s="42"/>
      <c r="AA326" s="42"/>
      <c r="AB326" s="42"/>
      <c r="AC326" s="42"/>
      <c r="AD326" s="42"/>
      <c r="AE326" s="42"/>
      <c r="AR326" s="229" t="s">
        <v>606</v>
      </c>
      <c r="AT326" s="229" t="s">
        <v>226</v>
      </c>
      <c r="AU326" s="229" t="s">
        <v>231</v>
      </c>
      <c r="AY326" s="21" t="s">
        <v>223</v>
      </c>
      <c r="BE326" s="230">
        <f>IF(N326="základní",J326,0)</f>
        <v>0</v>
      </c>
      <c r="BF326" s="230">
        <f>IF(N326="snížená",J326,0)</f>
        <v>0</v>
      </c>
      <c r="BG326" s="230">
        <f>IF(N326="zákl. přenesená",J326,0)</f>
        <v>0</v>
      </c>
      <c r="BH326" s="230">
        <f>IF(N326="sníž. přenesená",J326,0)</f>
        <v>0</v>
      </c>
      <c r="BI326" s="230">
        <f>IF(N326="nulová",J326,0)</f>
        <v>0</v>
      </c>
      <c r="BJ326" s="21" t="s">
        <v>82</v>
      </c>
      <c r="BK326" s="230">
        <f>ROUND(I326*H326,2)</f>
        <v>0</v>
      </c>
      <c r="BL326" s="21" t="s">
        <v>606</v>
      </c>
      <c r="BM326" s="229" t="s">
        <v>1661</v>
      </c>
    </row>
    <row r="327" s="17" customFormat="1" ht="20.88" customHeight="1">
      <c r="A327" s="17"/>
      <c r="B327" s="293"/>
      <c r="C327" s="294"/>
      <c r="D327" s="295" t="s">
        <v>73</v>
      </c>
      <c r="E327" s="295" t="s">
        <v>1662</v>
      </c>
      <c r="F327" s="295" t="s">
        <v>1663</v>
      </c>
      <c r="G327" s="294"/>
      <c r="H327" s="294"/>
      <c r="I327" s="296"/>
      <c r="J327" s="297">
        <f>BK327</f>
        <v>0</v>
      </c>
      <c r="K327" s="294"/>
      <c r="L327" s="298"/>
      <c r="M327" s="299"/>
      <c r="N327" s="300"/>
      <c r="O327" s="300"/>
      <c r="P327" s="301">
        <f>P328</f>
        <v>0</v>
      </c>
      <c r="Q327" s="300"/>
      <c r="R327" s="301">
        <f>R328</f>
        <v>0</v>
      </c>
      <c r="S327" s="300"/>
      <c r="T327" s="302">
        <f>T328</f>
        <v>0</v>
      </c>
      <c r="U327" s="17"/>
      <c r="V327" s="17"/>
      <c r="W327" s="17"/>
      <c r="X327" s="17"/>
      <c r="Y327" s="17"/>
      <c r="Z327" s="17"/>
      <c r="AA327" s="17"/>
      <c r="AB327" s="17"/>
      <c r="AC327" s="17"/>
      <c r="AD327" s="17"/>
      <c r="AE327" s="17"/>
      <c r="AR327" s="303" t="s">
        <v>82</v>
      </c>
      <c r="AT327" s="304" t="s">
        <v>73</v>
      </c>
      <c r="AU327" s="304" t="s">
        <v>224</v>
      </c>
      <c r="AY327" s="303" t="s">
        <v>223</v>
      </c>
      <c r="BK327" s="305">
        <f>BK328</f>
        <v>0</v>
      </c>
    </row>
    <row r="328" s="2" customFormat="1" ht="16.5" customHeight="1">
      <c r="A328" s="42"/>
      <c r="B328" s="43"/>
      <c r="C328" s="218" t="s">
        <v>1377</v>
      </c>
      <c r="D328" s="218" t="s">
        <v>226</v>
      </c>
      <c r="E328" s="219" t="s">
        <v>1664</v>
      </c>
      <c r="F328" s="220" t="s">
        <v>1665</v>
      </c>
      <c r="G328" s="221" t="s">
        <v>240</v>
      </c>
      <c r="H328" s="222">
        <v>412</v>
      </c>
      <c r="I328" s="223"/>
      <c r="J328" s="224">
        <f>ROUND(I328*H328,2)</f>
        <v>0</v>
      </c>
      <c r="K328" s="220" t="s">
        <v>28</v>
      </c>
      <c r="L328" s="48"/>
      <c r="M328" s="225" t="s">
        <v>28</v>
      </c>
      <c r="N328" s="226" t="s">
        <v>45</v>
      </c>
      <c r="O328" s="88"/>
      <c r="P328" s="227">
        <f>O328*H328</f>
        <v>0</v>
      </c>
      <c r="Q328" s="227">
        <v>0</v>
      </c>
      <c r="R328" s="227">
        <f>Q328*H328</f>
        <v>0</v>
      </c>
      <c r="S328" s="227">
        <v>0</v>
      </c>
      <c r="T328" s="228">
        <f>S328*H328</f>
        <v>0</v>
      </c>
      <c r="U328" s="42"/>
      <c r="V328" s="42"/>
      <c r="W328" s="42"/>
      <c r="X328" s="42"/>
      <c r="Y328" s="42"/>
      <c r="Z328" s="42"/>
      <c r="AA328" s="42"/>
      <c r="AB328" s="42"/>
      <c r="AC328" s="42"/>
      <c r="AD328" s="42"/>
      <c r="AE328" s="42"/>
      <c r="AR328" s="229" t="s">
        <v>606</v>
      </c>
      <c r="AT328" s="229" t="s">
        <v>226</v>
      </c>
      <c r="AU328" s="229" t="s">
        <v>231</v>
      </c>
      <c r="AY328" s="21" t="s">
        <v>223</v>
      </c>
      <c r="BE328" s="230">
        <f>IF(N328="základní",J328,0)</f>
        <v>0</v>
      </c>
      <c r="BF328" s="230">
        <f>IF(N328="snížená",J328,0)</f>
        <v>0</v>
      </c>
      <c r="BG328" s="230">
        <f>IF(N328="zákl. přenesená",J328,0)</f>
        <v>0</v>
      </c>
      <c r="BH328" s="230">
        <f>IF(N328="sníž. přenesená",J328,0)</f>
        <v>0</v>
      </c>
      <c r="BI328" s="230">
        <f>IF(N328="nulová",J328,0)</f>
        <v>0</v>
      </c>
      <c r="BJ328" s="21" t="s">
        <v>82</v>
      </c>
      <c r="BK328" s="230">
        <f>ROUND(I328*H328,2)</f>
        <v>0</v>
      </c>
      <c r="BL328" s="21" t="s">
        <v>606</v>
      </c>
      <c r="BM328" s="229" t="s">
        <v>1666</v>
      </c>
    </row>
    <row r="329" s="17" customFormat="1" ht="20.88" customHeight="1">
      <c r="A329" s="17"/>
      <c r="B329" s="293"/>
      <c r="C329" s="294"/>
      <c r="D329" s="295" t="s">
        <v>73</v>
      </c>
      <c r="E329" s="295" t="s">
        <v>1667</v>
      </c>
      <c r="F329" s="295" t="s">
        <v>1668</v>
      </c>
      <c r="G329" s="294"/>
      <c r="H329" s="294"/>
      <c r="I329" s="296"/>
      <c r="J329" s="297">
        <f>BK329</f>
        <v>0</v>
      </c>
      <c r="K329" s="294"/>
      <c r="L329" s="298"/>
      <c r="M329" s="299"/>
      <c r="N329" s="300"/>
      <c r="O329" s="300"/>
      <c r="P329" s="301">
        <f>SUM(P330:P334)</f>
        <v>0</v>
      </c>
      <c r="Q329" s="300"/>
      <c r="R329" s="301">
        <f>SUM(R330:R334)</f>
        <v>0</v>
      </c>
      <c r="S329" s="300"/>
      <c r="T329" s="302">
        <f>SUM(T330:T334)</f>
        <v>0</v>
      </c>
      <c r="U329" s="17"/>
      <c r="V329" s="17"/>
      <c r="W329" s="17"/>
      <c r="X329" s="17"/>
      <c r="Y329" s="17"/>
      <c r="Z329" s="17"/>
      <c r="AA329" s="17"/>
      <c r="AB329" s="17"/>
      <c r="AC329" s="17"/>
      <c r="AD329" s="17"/>
      <c r="AE329" s="17"/>
      <c r="AR329" s="303" t="s">
        <v>82</v>
      </c>
      <c r="AT329" s="304" t="s">
        <v>73</v>
      </c>
      <c r="AU329" s="304" t="s">
        <v>224</v>
      </c>
      <c r="AY329" s="303" t="s">
        <v>223</v>
      </c>
      <c r="BK329" s="305">
        <f>SUM(BK330:BK334)</f>
        <v>0</v>
      </c>
    </row>
    <row r="330" s="2" customFormat="1" ht="16.5" customHeight="1">
      <c r="A330" s="42"/>
      <c r="B330" s="43"/>
      <c r="C330" s="218" t="s">
        <v>1669</v>
      </c>
      <c r="D330" s="218" t="s">
        <v>226</v>
      </c>
      <c r="E330" s="219" t="s">
        <v>1670</v>
      </c>
      <c r="F330" s="220" t="s">
        <v>1671</v>
      </c>
      <c r="G330" s="221" t="s">
        <v>229</v>
      </c>
      <c r="H330" s="222">
        <v>42</v>
      </c>
      <c r="I330" s="223"/>
      <c r="J330" s="224">
        <f>ROUND(I330*H330,2)</f>
        <v>0</v>
      </c>
      <c r="K330" s="220" t="s">
        <v>28</v>
      </c>
      <c r="L330" s="48"/>
      <c r="M330" s="225" t="s">
        <v>28</v>
      </c>
      <c r="N330" s="226" t="s">
        <v>45</v>
      </c>
      <c r="O330" s="88"/>
      <c r="P330" s="227">
        <f>O330*H330</f>
        <v>0</v>
      </c>
      <c r="Q330" s="227">
        <v>0</v>
      </c>
      <c r="R330" s="227">
        <f>Q330*H330</f>
        <v>0</v>
      </c>
      <c r="S330" s="227">
        <v>0</v>
      </c>
      <c r="T330" s="228">
        <f>S330*H330</f>
        <v>0</v>
      </c>
      <c r="U330" s="42"/>
      <c r="V330" s="42"/>
      <c r="W330" s="42"/>
      <c r="X330" s="42"/>
      <c r="Y330" s="42"/>
      <c r="Z330" s="42"/>
      <c r="AA330" s="42"/>
      <c r="AB330" s="42"/>
      <c r="AC330" s="42"/>
      <c r="AD330" s="42"/>
      <c r="AE330" s="42"/>
      <c r="AR330" s="229" t="s">
        <v>606</v>
      </c>
      <c r="AT330" s="229" t="s">
        <v>226</v>
      </c>
      <c r="AU330" s="229" t="s">
        <v>231</v>
      </c>
      <c r="AY330" s="21" t="s">
        <v>223</v>
      </c>
      <c r="BE330" s="230">
        <f>IF(N330="základní",J330,0)</f>
        <v>0</v>
      </c>
      <c r="BF330" s="230">
        <f>IF(N330="snížená",J330,0)</f>
        <v>0</v>
      </c>
      <c r="BG330" s="230">
        <f>IF(N330="zákl. přenesená",J330,0)</f>
        <v>0</v>
      </c>
      <c r="BH330" s="230">
        <f>IF(N330="sníž. přenesená",J330,0)</f>
        <v>0</v>
      </c>
      <c r="BI330" s="230">
        <f>IF(N330="nulová",J330,0)</f>
        <v>0</v>
      </c>
      <c r="BJ330" s="21" t="s">
        <v>82</v>
      </c>
      <c r="BK330" s="230">
        <f>ROUND(I330*H330,2)</f>
        <v>0</v>
      </c>
      <c r="BL330" s="21" t="s">
        <v>606</v>
      </c>
      <c r="BM330" s="229" t="s">
        <v>1672</v>
      </c>
    </row>
    <row r="331" s="2" customFormat="1" ht="16.5" customHeight="1">
      <c r="A331" s="42"/>
      <c r="B331" s="43"/>
      <c r="C331" s="218" t="s">
        <v>1378</v>
      </c>
      <c r="D331" s="218" t="s">
        <v>226</v>
      </c>
      <c r="E331" s="219" t="s">
        <v>1673</v>
      </c>
      <c r="F331" s="220" t="s">
        <v>1674</v>
      </c>
      <c r="G331" s="221" t="s">
        <v>1624</v>
      </c>
      <c r="H331" s="222">
        <v>16</v>
      </c>
      <c r="I331" s="223"/>
      <c r="J331" s="224">
        <f>ROUND(I331*H331,2)</f>
        <v>0</v>
      </c>
      <c r="K331" s="220" t="s">
        <v>28</v>
      </c>
      <c r="L331" s="48"/>
      <c r="M331" s="225" t="s">
        <v>28</v>
      </c>
      <c r="N331" s="226" t="s">
        <v>45</v>
      </c>
      <c r="O331" s="88"/>
      <c r="P331" s="227">
        <f>O331*H331</f>
        <v>0</v>
      </c>
      <c r="Q331" s="227">
        <v>0</v>
      </c>
      <c r="R331" s="227">
        <f>Q331*H331</f>
        <v>0</v>
      </c>
      <c r="S331" s="227">
        <v>0</v>
      </c>
      <c r="T331" s="228">
        <f>S331*H331</f>
        <v>0</v>
      </c>
      <c r="U331" s="42"/>
      <c r="V331" s="42"/>
      <c r="W331" s="42"/>
      <c r="X331" s="42"/>
      <c r="Y331" s="42"/>
      <c r="Z331" s="42"/>
      <c r="AA331" s="42"/>
      <c r="AB331" s="42"/>
      <c r="AC331" s="42"/>
      <c r="AD331" s="42"/>
      <c r="AE331" s="42"/>
      <c r="AR331" s="229" t="s">
        <v>606</v>
      </c>
      <c r="AT331" s="229" t="s">
        <v>226</v>
      </c>
      <c r="AU331" s="229" t="s">
        <v>231</v>
      </c>
      <c r="AY331" s="21" t="s">
        <v>223</v>
      </c>
      <c r="BE331" s="230">
        <f>IF(N331="základní",J331,0)</f>
        <v>0</v>
      </c>
      <c r="BF331" s="230">
        <f>IF(N331="snížená",J331,0)</f>
        <v>0</v>
      </c>
      <c r="BG331" s="230">
        <f>IF(N331="zákl. přenesená",J331,0)</f>
        <v>0</v>
      </c>
      <c r="BH331" s="230">
        <f>IF(N331="sníž. přenesená",J331,0)</f>
        <v>0</v>
      </c>
      <c r="BI331" s="230">
        <f>IF(N331="nulová",J331,0)</f>
        <v>0</v>
      </c>
      <c r="BJ331" s="21" t="s">
        <v>82</v>
      </c>
      <c r="BK331" s="230">
        <f>ROUND(I331*H331,2)</f>
        <v>0</v>
      </c>
      <c r="BL331" s="21" t="s">
        <v>606</v>
      </c>
      <c r="BM331" s="229" t="s">
        <v>1675</v>
      </c>
    </row>
    <row r="332" s="2" customFormat="1" ht="16.5" customHeight="1">
      <c r="A332" s="42"/>
      <c r="B332" s="43"/>
      <c r="C332" s="218" t="s">
        <v>1676</v>
      </c>
      <c r="D332" s="218" t="s">
        <v>226</v>
      </c>
      <c r="E332" s="219" t="s">
        <v>1677</v>
      </c>
      <c r="F332" s="220" t="s">
        <v>1678</v>
      </c>
      <c r="G332" s="221" t="s">
        <v>1679</v>
      </c>
      <c r="H332" s="222">
        <v>1</v>
      </c>
      <c r="I332" s="223"/>
      <c r="J332" s="224">
        <f>ROUND(I332*H332,2)</f>
        <v>0</v>
      </c>
      <c r="K332" s="220" t="s">
        <v>28</v>
      </c>
      <c r="L332" s="48"/>
      <c r="M332" s="225" t="s">
        <v>28</v>
      </c>
      <c r="N332" s="226" t="s">
        <v>45</v>
      </c>
      <c r="O332" s="88"/>
      <c r="P332" s="227">
        <f>O332*H332</f>
        <v>0</v>
      </c>
      <c r="Q332" s="227">
        <v>0</v>
      </c>
      <c r="R332" s="227">
        <f>Q332*H332</f>
        <v>0</v>
      </c>
      <c r="S332" s="227">
        <v>0</v>
      </c>
      <c r="T332" s="228">
        <f>S332*H332</f>
        <v>0</v>
      </c>
      <c r="U332" s="42"/>
      <c r="V332" s="42"/>
      <c r="W332" s="42"/>
      <c r="X332" s="42"/>
      <c r="Y332" s="42"/>
      <c r="Z332" s="42"/>
      <c r="AA332" s="42"/>
      <c r="AB332" s="42"/>
      <c r="AC332" s="42"/>
      <c r="AD332" s="42"/>
      <c r="AE332" s="42"/>
      <c r="AR332" s="229" t="s">
        <v>606</v>
      </c>
      <c r="AT332" s="229" t="s">
        <v>226</v>
      </c>
      <c r="AU332" s="229" t="s">
        <v>231</v>
      </c>
      <c r="AY332" s="21" t="s">
        <v>223</v>
      </c>
      <c r="BE332" s="230">
        <f>IF(N332="základní",J332,0)</f>
        <v>0</v>
      </c>
      <c r="BF332" s="230">
        <f>IF(N332="snížená",J332,0)</f>
        <v>0</v>
      </c>
      <c r="BG332" s="230">
        <f>IF(N332="zákl. přenesená",J332,0)</f>
        <v>0</v>
      </c>
      <c r="BH332" s="230">
        <f>IF(N332="sníž. přenesená",J332,0)</f>
        <v>0</v>
      </c>
      <c r="BI332" s="230">
        <f>IF(N332="nulová",J332,0)</f>
        <v>0</v>
      </c>
      <c r="BJ332" s="21" t="s">
        <v>82</v>
      </c>
      <c r="BK332" s="230">
        <f>ROUND(I332*H332,2)</f>
        <v>0</v>
      </c>
      <c r="BL332" s="21" t="s">
        <v>606</v>
      </c>
      <c r="BM332" s="229" t="s">
        <v>1680</v>
      </c>
    </row>
    <row r="333" s="2" customFormat="1" ht="16.5" customHeight="1">
      <c r="A333" s="42"/>
      <c r="B333" s="43"/>
      <c r="C333" s="218" t="s">
        <v>1379</v>
      </c>
      <c r="D333" s="218" t="s">
        <v>226</v>
      </c>
      <c r="E333" s="219" t="s">
        <v>1681</v>
      </c>
      <c r="F333" s="220" t="s">
        <v>1682</v>
      </c>
      <c r="G333" s="221" t="s">
        <v>1679</v>
      </c>
      <c r="H333" s="222">
        <v>1</v>
      </c>
      <c r="I333" s="223"/>
      <c r="J333" s="224">
        <f>ROUND(I333*H333,2)</f>
        <v>0</v>
      </c>
      <c r="K333" s="220" t="s">
        <v>28</v>
      </c>
      <c r="L333" s="48"/>
      <c r="M333" s="225" t="s">
        <v>28</v>
      </c>
      <c r="N333" s="226" t="s">
        <v>45</v>
      </c>
      <c r="O333" s="88"/>
      <c r="P333" s="227">
        <f>O333*H333</f>
        <v>0</v>
      </c>
      <c r="Q333" s="227">
        <v>0</v>
      </c>
      <c r="R333" s="227">
        <f>Q333*H333</f>
        <v>0</v>
      </c>
      <c r="S333" s="227">
        <v>0</v>
      </c>
      <c r="T333" s="228">
        <f>S333*H333</f>
        <v>0</v>
      </c>
      <c r="U333" s="42"/>
      <c r="V333" s="42"/>
      <c r="W333" s="42"/>
      <c r="X333" s="42"/>
      <c r="Y333" s="42"/>
      <c r="Z333" s="42"/>
      <c r="AA333" s="42"/>
      <c r="AB333" s="42"/>
      <c r="AC333" s="42"/>
      <c r="AD333" s="42"/>
      <c r="AE333" s="42"/>
      <c r="AR333" s="229" t="s">
        <v>606</v>
      </c>
      <c r="AT333" s="229" t="s">
        <v>226</v>
      </c>
      <c r="AU333" s="229" t="s">
        <v>231</v>
      </c>
      <c r="AY333" s="21" t="s">
        <v>223</v>
      </c>
      <c r="BE333" s="230">
        <f>IF(N333="základní",J333,0)</f>
        <v>0</v>
      </c>
      <c r="BF333" s="230">
        <f>IF(N333="snížená",J333,0)</f>
        <v>0</v>
      </c>
      <c r="BG333" s="230">
        <f>IF(N333="zákl. přenesená",J333,0)</f>
        <v>0</v>
      </c>
      <c r="BH333" s="230">
        <f>IF(N333="sníž. přenesená",J333,0)</f>
        <v>0</v>
      </c>
      <c r="BI333" s="230">
        <f>IF(N333="nulová",J333,0)</f>
        <v>0</v>
      </c>
      <c r="BJ333" s="21" t="s">
        <v>82</v>
      </c>
      <c r="BK333" s="230">
        <f>ROUND(I333*H333,2)</f>
        <v>0</v>
      </c>
      <c r="BL333" s="21" t="s">
        <v>606</v>
      </c>
      <c r="BM333" s="229" t="s">
        <v>1683</v>
      </c>
    </row>
    <row r="334" s="2" customFormat="1" ht="33" customHeight="1">
      <c r="A334" s="42"/>
      <c r="B334" s="43"/>
      <c r="C334" s="218" t="s">
        <v>1684</v>
      </c>
      <c r="D334" s="218" t="s">
        <v>226</v>
      </c>
      <c r="E334" s="219" t="s">
        <v>1685</v>
      </c>
      <c r="F334" s="220" t="s">
        <v>1686</v>
      </c>
      <c r="G334" s="221" t="s">
        <v>1679</v>
      </c>
      <c r="H334" s="222">
        <v>1</v>
      </c>
      <c r="I334" s="223"/>
      <c r="J334" s="224">
        <f>ROUND(I334*H334,2)</f>
        <v>0</v>
      </c>
      <c r="K334" s="220" t="s">
        <v>28</v>
      </c>
      <c r="L334" s="48"/>
      <c r="M334" s="225" t="s">
        <v>28</v>
      </c>
      <c r="N334" s="226" t="s">
        <v>45</v>
      </c>
      <c r="O334" s="88"/>
      <c r="P334" s="227">
        <f>O334*H334</f>
        <v>0</v>
      </c>
      <c r="Q334" s="227">
        <v>0</v>
      </c>
      <c r="R334" s="227">
        <f>Q334*H334</f>
        <v>0</v>
      </c>
      <c r="S334" s="227">
        <v>0</v>
      </c>
      <c r="T334" s="228">
        <f>S334*H334</f>
        <v>0</v>
      </c>
      <c r="U334" s="42"/>
      <c r="V334" s="42"/>
      <c r="W334" s="42"/>
      <c r="X334" s="42"/>
      <c r="Y334" s="42"/>
      <c r="Z334" s="42"/>
      <c r="AA334" s="42"/>
      <c r="AB334" s="42"/>
      <c r="AC334" s="42"/>
      <c r="AD334" s="42"/>
      <c r="AE334" s="42"/>
      <c r="AR334" s="229" t="s">
        <v>606</v>
      </c>
      <c r="AT334" s="229" t="s">
        <v>226</v>
      </c>
      <c r="AU334" s="229" t="s">
        <v>231</v>
      </c>
      <c r="AY334" s="21" t="s">
        <v>223</v>
      </c>
      <c r="BE334" s="230">
        <f>IF(N334="základní",J334,0)</f>
        <v>0</v>
      </c>
      <c r="BF334" s="230">
        <f>IF(N334="snížená",J334,0)</f>
        <v>0</v>
      </c>
      <c r="BG334" s="230">
        <f>IF(N334="zákl. přenesená",J334,0)</f>
        <v>0</v>
      </c>
      <c r="BH334" s="230">
        <f>IF(N334="sníž. přenesená",J334,0)</f>
        <v>0</v>
      </c>
      <c r="BI334" s="230">
        <f>IF(N334="nulová",J334,0)</f>
        <v>0</v>
      </c>
      <c r="BJ334" s="21" t="s">
        <v>82</v>
      </c>
      <c r="BK334" s="230">
        <f>ROUND(I334*H334,2)</f>
        <v>0</v>
      </c>
      <c r="BL334" s="21" t="s">
        <v>606</v>
      </c>
      <c r="BM334" s="229" t="s">
        <v>1687</v>
      </c>
    </row>
    <row r="335" s="17" customFormat="1" ht="20.88" customHeight="1">
      <c r="A335" s="17"/>
      <c r="B335" s="293"/>
      <c r="C335" s="294"/>
      <c r="D335" s="295" t="s">
        <v>73</v>
      </c>
      <c r="E335" s="295" t="s">
        <v>1688</v>
      </c>
      <c r="F335" s="295" t="s">
        <v>1689</v>
      </c>
      <c r="G335" s="294"/>
      <c r="H335" s="294"/>
      <c r="I335" s="296"/>
      <c r="J335" s="297">
        <f>BK335</f>
        <v>0</v>
      </c>
      <c r="K335" s="294"/>
      <c r="L335" s="298"/>
      <c r="M335" s="299"/>
      <c r="N335" s="300"/>
      <c r="O335" s="300"/>
      <c r="P335" s="301">
        <f>P336</f>
        <v>0</v>
      </c>
      <c r="Q335" s="300"/>
      <c r="R335" s="301">
        <f>R336</f>
        <v>0</v>
      </c>
      <c r="S335" s="300"/>
      <c r="T335" s="302">
        <f>T336</f>
        <v>0</v>
      </c>
      <c r="U335" s="17"/>
      <c r="V335" s="17"/>
      <c r="W335" s="17"/>
      <c r="X335" s="17"/>
      <c r="Y335" s="17"/>
      <c r="Z335" s="17"/>
      <c r="AA335" s="17"/>
      <c r="AB335" s="17"/>
      <c r="AC335" s="17"/>
      <c r="AD335" s="17"/>
      <c r="AE335" s="17"/>
      <c r="AR335" s="303" t="s">
        <v>82</v>
      </c>
      <c r="AT335" s="304" t="s">
        <v>73</v>
      </c>
      <c r="AU335" s="304" t="s">
        <v>224</v>
      </c>
      <c r="AY335" s="303" t="s">
        <v>223</v>
      </c>
      <c r="BK335" s="305">
        <f>BK336</f>
        <v>0</v>
      </c>
    </row>
    <row r="336" s="2" customFormat="1" ht="16.5" customHeight="1">
      <c r="A336" s="42"/>
      <c r="B336" s="43"/>
      <c r="C336" s="218" t="s">
        <v>1381</v>
      </c>
      <c r="D336" s="218" t="s">
        <v>226</v>
      </c>
      <c r="E336" s="219" t="s">
        <v>1690</v>
      </c>
      <c r="F336" s="220" t="s">
        <v>1691</v>
      </c>
      <c r="G336" s="221" t="s">
        <v>1624</v>
      </c>
      <c r="H336" s="222">
        <v>42</v>
      </c>
      <c r="I336" s="223"/>
      <c r="J336" s="224">
        <f>ROUND(I336*H336,2)</f>
        <v>0</v>
      </c>
      <c r="K336" s="220" t="s">
        <v>28</v>
      </c>
      <c r="L336" s="48"/>
      <c r="M336" s="225" t="s">
        <v>28</v>
      </c>
      <c r="N336" s="226" t="s">
        <v>45</v>
      </c>
      <c r="O336" s="88"/>
      <c r="P336" s="227">
        <f>O336*H336</f>
        <v>0</v>
      </c>
      <c r="Q336" s="227">
        <v>0</v>
      </c>
      <c r="R336" s="227">
        <f>Q336*H336</f>
        <v>0</v>
      </c>
      <c r="S336" s="227">
        <v>0</v>
      </c>
      <c r="T336" s="228">
        <f>S336*H336</f>
        <v>0</v>
      </c>
      <c r="U336" s="42"/>
      <c r="V336" s="42"/>
      <c r="W336" s="42"/>
      <c r="X336" s="42"/>
      <c r="Y336" s="42"/>
      <c r="Z336" s="42"/>
      <c r="AA336" s="42"/>
      <c r="AB336" s="42"/>
      <c r="AC336" s="42"/>
      <c r="AD336" s="42"/>
      <c r="AE336" s="42"/>
      <c r="AR336" s="229" t="s">
        <v>606</v>
      </c>
      <c r="AT336" s="229" t="s">
        <v>226</v>
      </c>
      <c r="AU336" s="229" t="s">
        <v>231</v>
      </c>
      <c r="AY336" s="21" t="s">
        <v>223</v>
      </c>
      <c r="BE336" s="230">
        <f>IF(N336="základní",J336,0)</f>
        <v>0</v>
      </c>
      <c r="BF336" s="230">
        <f>IF(N336="snížená",J336,0)</f>
        <v>0</v>
      </c>
      <c r="BG336" s="230">
        <f>IF(N336="zákl. přenesená",J336,0)</f>
        <v>0</v>
      </c>
      <c r="BH336" s="230">
        <f>IF(N336="sníž. přenesená",J336,0)</f>
        <v>0</v>
      </c>
      <c r="BI336" s="230">
        <f>IF(N336="nulová",J336,0)</f>
        <v>0</v>
      </c>
      <c r="BJ336" s="21" t="s">
        <v>82</v>
      </c>
      <c r="BK336" s="230">
        <f>ROUND(I336*H336,2)</f>
        <v>0</v>
      </c>
      <c r="BL336" s="21" t="s">
        <v>606</v>
      </c>
      <c r="BM336" s="229" t="s">
        <v>1692</v>
      </c>
    </row>
    <row r="337" s="12" customFormat="1" ht="22.8" customHeight="1">
      <c r="A337" s="12"/>
      <c r="B337" s="202"/>
      <c r="C337" s="203"/>
      <c r="D337" s="204" t="s">
        <v>73</v>
      </c>
      <c r="E337" s="216" t="s">
        <v>1693</v>
      </c>
      <c r="F337" s="216" t="s">
        <v>1694</v>
      </c>
      <c r="G337" s="203"/>
      <c r="H337" s="203"/>
      <c r="I337" s="206"/>
      <c r="J337" s="217">
        <f>BK337</f>
        <v>0</v>
      </c>
      <c r="K337" s="203"/>
      <c r="L337" s="208"/>
      <c r="M337" s="209"/>
      <c r="N337" s="210"/>
      <c r="O337" s="210"/>
      <c r="P337" s="211">
        <f>SUM(P338:P341)</f>
        <v>0</v>
      </c>
      <c r="Q337" s="210"/>
      <c r="R337" s="211">
        <f>SUM(R338:R341)</f>
        <v>0</v>
      </c>
      <c r="S337" s="210"/>
      <c r="T337" s="212">
        <f>SUM(T338:T341)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13" t="s">
        <v>82</v>
      </c>
      <c r="AT337" s="214" t="s">
        <v>73</v>
      </c>
      <c r="AU337" s="214" t="s">
        <v>82</v>
      </c>
      <c r="AY337" s="213" t="s">
        <v>223</v>
      </c>
      <c r="BK337" s="215">
        <f>SUM(BK338:BK341)</f>
        <v>0</v>
      </c>
    </row>
    <row r="338" s="2" customFormat="1" ht="16.5" customHeight="1">
      <c r="A338" s="42"/>
      <c r="B338" s="43"/>
      <c r="C338" s="218" t="s">
        <v>1695</v>
      </c>
      <c r="D338" s="218" t="s">
        <v>226</v>
      </c>
      <c r="E338" s="219" t="s">
        <v>1696</v>
      </c>
      <c r="F338" s="220" t="s">
        <v>1697</v>
      </c>
      <c r="G338" s="221" t="s">
        <v>1698</v>
      </c>
      <c r="H338" s="222">
        <v>1</v>
      </c>
      <c r="I338" s="223"/>
      <c r="J338" s="224">
        <f>ROUND(I338*H338,2)</f>
        <v>0</v>
      </c>
      <c r="K338" s="220" t="s">
        <v>28</v>
      </c>
      <c r="L338" s="48"/>
      <c r="M338" s="225" t="s">
        <v>28</v>
      </c>
      <c r="N338" s="226" t="s">
        <v>45</v>
      </c>
      <c r="O338" s="88"/>
      <c r="P338" s="227">
        <f>O338*H338</f>
        <v>0</v>
      </c>
      <c r="Q338" s="227">
        <v>0</v>
      </c>
      <c r="R338" s="227">
        <f>Q338*H338</f>
        <v>0</v>
      </c>
      <c r="S338" s="227">
        <v>0</v>
      </c>
      <c r="T338" s="228">
        <f>S338*H338</f>
        <v>0</v>
      </c>
      <c r="U338" s="42"/>
      <c r="V338" s="42"/>
      <c r="W338" s="42"/>
      <c r="X338" s="42"/>
      <c r="Y338" s="42"/>
      <c r="Z338" s="42"/>
      <c r="AA338" s="42"/>
      <c r="AB338" s="42"/>
      <c r="AC338" s="42"/>
      <c r="AD338" s="42"/>
      <c r="AE338" s="42"/>
      <c r="AR338" s="229" t="s">
        <v>606</v>
      </c>
      <c r="AT338" s="229" t="s">
        <v>226</v>
      </c>
      <c r="AU338" s="229" t="s">
        <v>84</v>
      </c>
      <c r="AY338" s="21" t="s">
        <v>223</v>
      </c>
      <c r="BE338" s="230">
        <f>IF(N338="základní",J338,0)</f>
        <v>0</v>
      </c>
      <c r="BF338" s="230">
        <f>IF(N338="snížená",J338,0)</f>
        <v>0</v>
      </c>
      <c r="BG338" s="230">
        <f>IF(N338="zákl. přenesená",J338,0)</f>
        <v>0</v>
      </c>
      <c r="BH338" s="230">
        <f>IF(N338="sníž. přenesená",J338,0)</f>
        <v>0</v>
      </c>
      <c r="BI338" s="230">
        <f>IF(N338="nulová",J338,0)</f>
        <v>0</v>
      </c>
      <c r="BJ338" s="21" t="s">
        <v>82</v>
      </c>
      <c r="BK338" s="230">
        <f>ROUND(I338*H338,2)</f>
        <v>0</v>
      </c>
      <c r="BL338" s="21" t="s">
        <v>606</v>
      </c>
      <c r="BM338" s="229" t="s">
        <v>1699</v>
      </c>
    </row>
    <row r="339" s="2" customFormat="1" ht="16.5" customHeight="1">
      <c r="A339" s="42"/>
      <c r="B339" s="43"/>
      <c r="C339" s="218" t="s">
        <v>1382</v>
      </c>
      <c r="D339" s="218" t="s">
        <v>226</v>
      </c>
      <c r="E339" s="219" t="s">
        <v>1700</v>
      </c>
      <c r="F339" s="220" t="s">
        <v>1701</v>
      </c>
      <c r="G339" s="221" t="s">
        <v>1698</v>
      </c>
      <c r="H339" s="222">
        <v>1</v>
      </c>
      <c r="I339" s="223"/>
      <c r="J339" s="224">
        <f>ROUND(I339*H339,2)</f>
        <v>0</v>
      </c>
      <c r="K339" s="220" t="s">
        <v>28</v>
      </c>
      <c r="L339" s="48"/>
      <c r="M339" s="225" t="s">
        <v>28</v>
      </c>
      <c r="N339" s="226" t="s">
        <v>45</v>
      </c>
      <c r="O339" s="88"/>
      <c r="P339" s="227">
        <f>O339*H339</f>
        <v>0</v>
      </c>
      <c r="Q339" s="227">
        <v>0</v>
      </c>
      <c r="R339" s="227">
        <f>Q339*H339</f>
        <v>0</v>
      </c>
      <c r="S339" s="227">
        <v>0</v>
      </c>
      <c r="T339" s="228">
        <f>S339*H339</f>
        <v>0</v>
      </c>
      <c r="U339" s="42"/>
      <c r="V339" s="42"/>
      <c r="W339" s="42"/>
      <c r="X339" s="42"/>
      <c r="Y339" s="42"/>
      <c r="Z339" s="42"/>
      <c r="AA339" s="42"/>
      <c r="AB339" s="42"/>
      <c r="AC339" s="42"/>
      <c r="AD339" s="42"/>
      <c r="AE339" s="42"/>
      <c r="AR339" s="229" t="s">
        <v>606</v>
      </c>
      <c r="AT339" s="229" t="s">
        <v>226</v>
      </c>
      <c r="AU339" s="229" t="s">
        <v>84</v>
      </c>
      <c r="AY339" s="21" t="s">
        <v>223</v>
      </c>
      <c r="BE339" s="230">
        <f>IF(N339="základní",J339,0)</f>
        <v>0</v>
      </c>
      <c r="BF339" s="230">
        <f>IF(N339="snížená",J339,0)</f>
        <v>0</v>
      </c>
      <c r="BG339" s="230">
        <f>IF(N339="zákl. přenesená",J339,0)</f>
        <v>0</v>
      </c>
      <c r="BH339" s="230">
        <f>IF(N339="sníž. přenesená",J339,0)</f>
        <v>0</v>
      </c>
      <c r="BI339" s="230">
        <f>IF(N339="nulová",J339,0)</f>
        <v>0</v>
      </c>
      <c r="BJ339" s="21" t="s">
        <v>82</v>
      </c>
      <c r="BK339" s="230">
        <f>ROUND(I339*H339,2)</f>
        <v>0</v>
      </c>
      <c r="BL339" s="21" t="s">
        <v>606</v>
      </c>
      <c r="BM339" s="229" t="s">
        <v>1702</v>
      </c>
    </row>
    <row r="340" s="2" customFormat="1" ht="16.5" customHeight="1">
      <c r="A340" s="42"/>
      <c r="B340" s="43"/>
      <c r="C340" s="218" t="s">
        <v>1703</v>
      </c>
      <c r="D340" s="218" t="s">
        <v>226</v>
      </c>
      <c r="E340" s="219" t="s">
        <v>1704</v>
      </c>
      <c r="F340" s="220" t="s">
        <v>1705</v>
      </c>
      <c r="G340" s="221" t="s">
        <v>1698</v>
      </c>
      <c r="H340" s="222">
        <v>1</v>
      </c>
      <c r="I340" s="223"/>
      <c r="J340" s="224">
        <f>ROUND(I340*H340,2)</f>
        <v>0</v>
      </c>
      <c r="K340" s="220" t="s">
        <v>28</v>
      </c>
      <c r="L340" s="48"/>
      <c r="M340" s="225" t="s">
        <v>28</v>
      </c>
      <c r="N340" s="226" t="s">
        <v>45</v>
      </c>
      <c r="O340" s="88"/>
      <c r="P340" s="227">
        <f>O340*H340</f>
        <v>0</v>
      </c>
      <c r="Q340" s="227">
        <v>0</v>
      </c>
      <c r="R340" s="227">
        <f>Q340*H340</f>
        <v>0</v>
      </c>
      <c r="S340" s="227">
        <v>0</v>
      </c>
      <c r="T340" s="228">
        <f>S340*H340</f>
        <v>0</v>
      </c>
      <c r="U340" s="42"/>
      <c r="V340" s="42"/>
      <c r="W340" s="42"/>
      <c r="X340" s="42"/>
      <c r="Y340" s="42"/>
      <c r="Z340" s="42"/>
      <c r="AA340" s="42"/>
      <c r="AB340" s="42"/>
      <c r="AC340" s="42"/>
      <c r="AD340" s="42"/>
      <c r="AE340" s="42"/>
      <c r="AR340" s="229" t="s">
        <v>606</v>
      </c>
      <c r="AT340" s="229" t="s">
        <v>226</v>
      </c>
      <c r="AU340" s="229" t="s">
        <v>84</v>
      </c>
      <c r="AY340" s="21" t="s">
        <v>223</v>
      </c>
      <c r="BE340" s="230">
        <f>IF(N340="základní",J340,0)</f>
        <v>0</v>
      </c>
      <c r="BF340" s="230">
        <f>IF(N340="snížená",J340,0)</f>
        <v>0</v>
      </c>
      <c r="BG340" s="230">
        <f>IF(N340="zákl. přenesená",J340,0)</f>
        <v>0</v>
      </c>
      <c r="BH340" s="230">
        <f>IF(N340="sníž. přenesená",J340,0)</f>
        <v>0</v>
      </c>
      <c r="BI340" s="230">
        <f>IF(N340="nulová",J340,0)</f>
        <v>0</v>
      </c>
      <c r="BJ340" s="21" t="s">
        <v>82</v>
      </c>
      <c r="BK340" s="230">
        <f>ROUND(I340*H340,2)</f>
        <v>0</v>
      </c>
      <c r="BL340" s="21" t="s">
        <v>606</v>
      </c>
      <c r="BM340" s="229" t="s">
        <v>1706</v>
      </c>
    </row>
    <row r="341" s="2" customFormat="1" ht="16.5" customHeight="1">
      <c r="A341" s="42"/>
      <c r="B341" s="43"/>
      <c r="C341" s="218" t="s">
        <v>1383</v>
      </c>
      <c r="D341" s="218" t="s">
        <v>226</v>
      </c>
      <c r="E341" s="219" t="s">
        <v>1707</v>
      </c>
      <c r="F341" s="220" t="s">
        <v>1708</v>
      </c>
      <c r="G341" s="221" t="s">
        <v>1698</v>
      </c>
      <c r="H341" s="222">
        <v>1</v>
      </c>
      <c r="I341" s="223"/>
      <c r="J341" s="224">
        <f>ROUND(I341*H341,2)</f>
        <v>0</v>
      </c>
      <c r="K341" s="220" t="s">
        <v>28</v>
      </c>
      <c r="L341" s="48"/>
      <c r="M341" s="306" t="s">
        <v>28</v>
      </c>
      <c r="N341" s="307" t="s">
        <v>45</v>
      </c>
      <c r="O341" s="308"/>
      <c r="P341" s="309">
        <f>O341*H341</f>
        <v>0</v>
      </c>
      <c r="Q341" s="309">
        <v>0</v>
      </c>
      <c r="R341" s="309">
        <f>Q341*H341</f>
        <v>0</v>
      </c>
      <c r="S341" s="309">
        <v>0</v>
      </c>
      <c r="T341" s="310">
        <f>S341*H341</f>
        <v>0</v>
      </c>
      <c r="U341" s="42"/>
      <c r="V341" s="42"/>
      <c r="W341" s="42"/>
      <c r="X341" s="42"/>
      <c r="Y341" s="42"/>
      <c r="Z341" s="42"/>
      <c r="AA341" s="42"/>
      <c r="AB341" s="42"/>
      <c r="AC341" s="42"/>
      <c r="AD341" s="42"/>
      <c r="AE341" s="42"/>
      <c r="AR341" s="229" t="s">
        <v>606</v>
      </c>
      <c r="AT341" s="229" t="s">
        <v>226</v>
      </c>
      <c r="AU341" s="229" t="s">
        <v>84</v>
      </c>
      <c r="AY341" s="21" t="s">
        <v>223</v>
      </c>
      <c r="BE341" s="230">
        <f>IF(N341="základní",J341,0)</f>
        <v>0</v>
      </c>
      <c r="BF341" s="230">
        <f>IF(N341="snížená",J341,0)</f>
        <v>0</v>
      </c>
      <c r="BG341" s="230">
        <f>IF(N341="zákl. přenesená",J341,0)</f>
        <v>0</v>
      </c>
      <c r="BH341" s="230">
        <f>IF(N341="sníž. přenesená",J341,0)</f>
        <v>0</v>
      </c>
      <c r="BI341" s="230">
        <f>IF(N341="nulová",J341,0)</f>
        <v>0</v>
      </c>
      <c r="BJ341" s="21" t="s">
        <v>82</v>
      </c>
      <c r="BK341" s="230">
        <f>ROUND(I341*H341,2)</f>
        <v>0</v>
      </c>
      <c r="BL341" s="21" t="s">
        <v>606</v>
      </c>
      <c r="BM341" s="229" t="s">
        <v>1709</v>
      </c>
    </row>
    <row r="342" s="2" customFormat="1" ht="6.96" customHeight="1">
      <c r="A342" s="42"/>
      <c r="B342" s="63"/>
      <c r="C342" s="64"/>
      <c r="D342" s="64"/>
      <c r="E342" s="64"/>
      <c r="F342" s="64"/>
      <c r="G342" s="64"/>
      <c r="H342" s="64"/>
      <c r="I342" s="64"/>
      <c r="J342" s="64"/>
      <c r="K342" s="64"/>
      <c r="L342" s="48"/>
      <c r="M342" s="42"/>
      <c r="O342" s="42"/>
      <c r="P342" s="42"/>
      <c r="Q342" s="42"/>
      <c r="R342" s="42"/>
      <c r="S342" s="42"/>
      <c r="T342" s="42"/>
      <c r="U342" s="42"/>
      <c r="V342" s="42"/>
      <c r="W342" s="42"/>
      <c r="X342" s="42"/>
      <c r="Y342" s="42"/>
      <c r="Z342" s="42"/>
      <c r="AA342" s="42"/>
      <c r="AB342" s="42"/>
      <c r="AC342" s="42"/>
      <c r="AD342" s="42"/>
      <c r="AE342" s="42"/>
    </row>
  </sheetData>
  <sheetProtection sheet="1" autoFilter="0" formatColumns="0" formatRows="0" objects="1" scenarios="1" spinCount="100000" saltValue="/4txH8fYqJjIOW00FbVVNBpJnUm61CYq1pGa7CrlGjXAp2qjUDG+Imwqs56UNEHYOIFWfGhqxoEuPfobpSiIgQ==" hashValue="FBg2UNdOWrLaNuFzgDUPL71SvjRBZWm1pVtcYKEHGe52z/nlX3SZQm9/plUokQ52Mzf19F0oPM6mQTuzhIvcwQ==" algorithmName="SHA-512" password="CEE1"/>
  <autoFilter ref="C114:K34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103:H103"/>
    <mergeCell ref="E105:H105"/>
    <mergeCell ref="E107:H10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1" t="s">
        <v>94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24"/>
      <c r="AT3" s="21" t="s">
        <v>84</v>
      </c>
    </row>
    <row r="4" s="1" customFormat="1" ht="24.96" customHeight="1">
      <c r="B4" s="24"/>
      <c r="D4" s="145" t="s">
        <v>112</v>
      </c>
      <c r="L4" s="24"/>
      <c r="M4" s="146" t="s">
        <v>10</v>
      </c>
      <c r="AT4" s="21" t="s">
        <v>4</v>
      </c>
    </row>
    <row r="5" s="1" customFormat="1" ht="6.96" customHeight="1">
      <c r="B5" s="24"/>
      <c r="L5" s="24"/>
    </row>
    <row r="6" s="1" customFormat="1" ht="12" customHeight="1">
      <c r="B6" s="24"/>
      <c r="D6" s="147" t="s">
        <v>16</v>
      </c>
      <c r="L6" s="24"/>
    </row>
    <row r="7" s="1" customFormat="1" ht="16.5" customHeight="1">
      <c r="B7" s="24"/>
      <c r="E7" s="148" t="str">
        <f>'Rekapitulace stavby'!K6</f>
        <v>Rekonstrukce rozvodů elektro, vody a topení Masarykovo nám. 100/33 a 99/67</v>
      </c>
      <c r="F7" s="147"/>
      <c r="G7" s="147"/>
      <c r="H7" s="147"/>
      <c r="L7" s="24"/>
    </row>
    <row r="8" s="1" customFormat="1" ht="12" customHeight="1">
      <c r="B8" s="24"/>
      <c r="D8" s="147" t="s">
        <v>121</v>
      </c>
      <c r="L8" s="24"/>
    </row>
    <row r="9" s="2" customFormat="1" ht="16.5" customHeight="1">
      <c r="A9" s="42"/>
      <c r="B9" s="48"/>
      <c r="C9" s="42"/>
      <c r="D9" s="42"/>
      <c r="E9" s="148" t="s">
        <v>1213</v>
      </c>
      <c r="F9" s="42"/>
      <c r="G9" s="42"/>
      <c r="H9" s="42"/>
      <c r="I9" s="42"/>
      <c r="J9" s="42"/>
      <c r="K9" s="42"/>
      <c r="L9" s="149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 ht="12" customHeight="1">
      <c r="A10" s="42"/>
      <c r="B10" s="48"/>
      <c r="C10" s="42"/>
      <c r="D10" s="147" t="s">
        <v>1214</v>
      </c>
      <c r="E10" s="42"/>
      <c r="F10" s="42"/>
      <c r="G10" s="42"/>
      <c r="H10" s="42"/>
      <c r="I10" s="42"/>
      <c r="J10" s="42"/>
      <c r="K10" s="42"/>
      <c r="L10" s="149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6.5" customHeight="1">
      <c r="A11" s="42"/>
      <c r="B11" s="48"/>
      <c r="C11" s="42"/>
      <c r="D11" s="42"/>
      <c r="E11" s="150" t="s">
        <v>1710</v>
      </c>
      <c r="F11" s="42"/>
      <c r="G11" s="42"/>
      <c r="H11" s="42"/>
      <c r="I11" s="42"/>
      <c r="J11" s="42"/>
      <c r="K11" s="42"/>
      <c r="L11" s="149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>
      <c r="A12" s="42"/>
      <c r="B12" s="48"/>
      <c r="C12" s="42"/>
      <c r="D12" s="42"/>
      <c r="E12" s="42"/>
      <c r="F12" s="42"/>
      <c r="G12" s="42"/>
      <c r="H12" s="42"/>
      <c r="I12" s="42"/>
      <c r="J12" s="42"/>
      <c r="K12" s="42"/>
      <c r="L12" s="149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2" customHeight="1">
      <c r="A13" s="42"/>
      <c r="B13" s="48"/>
      <c r="C13" s="42"/>
      <c r="D13" s="147" t="s">
        <v>18</v>
      </c>
      <c r="E13" s="42"/>
      <c r="F13" s="137" t="s">
        <v>28</v>
      </c>
      <c r="G13" s="42"/>
      <c r="H13" s="42"/>
      <c r="I13" s="147" t="s">
        <v>20</v>
      </c>
      <c r="J13" s="137" t="s">
        <v>28</v>
      </c>
      <c r="K13" s="42"/>
      <c r="L13" s="149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47" t="s">
        <v>22</v>
      </c>
      <c r="E14" s="42"/>
      <c r="F14" s="137" t="s">
        <v>23</v>
      </c>
      <c r="G14" s="42"/>
      <c r="H14" s="42"/>
      <c r="I14" s="147" t="s">
        <v>24</v>
      </c>
      <c r="J14" s="151" t="str">
        <f>'Rekapitulace stavby'!AN8</f>
        <v>7. 11. 2024</v>
      </c>
      <c r="K14" s="42"/>
      <c r="L14" s="149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0.8" customHeight="1">
      <c r="A15" s="42"/>
      <c r="B15" s="48"/>
      <c r="C15" s="42"/>
      <c r="D15" s="42"/>
      <c r="E15" s="42"/>
      <c r="F15" s="42"/>
      <c r="G15" s="42"/>
      <c r="H15" s="42"/>
      <c r="I15" s="42"/>
      <c r="J15" s="42"/>
      <c r="K15" s="42"/>
      <c r="L15" s="149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12" customHeight="1">
      <c r="A16" s="42"/>
      <c r="B16" s="48"/>
      <c r="C16" s="42"/>
      <c r="D16" s="147" t="s">
        <v>26</v>
      </c>
      <c r="E16" s="42"/>
      <c r="F16" s="42"/>
      <c r="G16" s="42"/>
      <c r="H16" s="42"/>
      <c r="I16" s="147" t="s">
        <v>27</v>
      </c>
      <c r="J16" s="137" t="s">
        <v>28</v>
      </c>
      <c r="K16" s="42"/>
      <c r="L16" s="149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8" customHeight="1">
      <c r="A17" s="42"/>
      <c r="B17" s="48"/>
      <c r="C17" s="42"/>
      <c r="D17" s="42"/>
      <c r="E17" s="137" t="s">
        <v>29</v>
      </c>
      <c r="F17" s="42"/>
      <c r="G17" s="42"/>
      <c r="H17" s="42"/>
      <c r="I17" s="147" t="s">
        <v>30</v>
      </c>
      <c r="J17" s="137" t="s">
        <v>28</v>
      </c>
      <c r="K17" s="42"/>
      <c r="L17" s="149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6.96" customHeight="1">
      <c r="A18" s="42"/>
      <c r="B18" s="48"/>
      <c r="C18" s="42"/>
      <c r="D18" s="42"/>
      <c r="E18" s="42"/>
      <c r="F18" s="42"/>
      <c r="G18" s="42"/>
      <c r="H18" s="42"/>
      <c r="I18" s="42"/>
      <c r="J18" s="42"/>
      <c r="K18" s="42"/>
      <c r="L18" s="149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12" customHeight="1">
      <c r="A19" s="42"/>
      <c r="B19" s="48"/>
      <c r="C19" s="42"/>
      <c r="D19" s="147" t="s">
        <v>31</v>
      </c>
      <c r="E19" s="42"/>
      <c r="F19" s="42"/>
      <c r="G19" s="42"/>
      <c r="H19" s="42"/>
      <c r="I19" s="147" t="s">
        <v>27</v>
      </c>
      <c r="J19" s="37" t="str">
        <f>'Rekapitulace stavby'!AN13</f>
        <v>Vyplň údaj</v>
      </c>
      <c r="K19" s="42"/>
      <c r="L19" s="149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8" customHeight="1">
      <c r="A20" s="42"/>
      <c r="B20" s="48"/>
      <c r="C20" s="42"/>
      <c r="D20" s="42"/>
      <c r="E20" s="37" t="str">
        <f>'Rekapitulace stavby'!E14</f>
        <v>Vyplň údaj</v>
      </c>
      <c r="F20" s="137"/>
      <c r="G20" s="137"/>
      <c r="H20" s="137"/>
      <c r="I20" s="147" t="s">
        <v>30</v>
      </c>
      <c r="J20" s="37" t="str">
        <f>'Rekapitulace stavby'!AN14</f>
        <v>Vyplň údaj</v>
      </c>
      <c r="K20" s="42"/>
      <c r="L20" s="149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6.96" customHeight="1">
      <c r="A21" s="42"/>
      <c r="B21" s="48"/>
      <c r="C21" s="42"/>
      <c r="D21" s="42"/>
      <c r="E21" s="42"/>
      <c r="F21" s="42"/>
      <c r="G21" s="42"/>
      <c r="H21" s="42"/>
      <c r="I21" s="42"/>
      <c r="J21" s="42"/>
      <c r="K21" s="42"/>
      <c r="L21" s="149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12" customHeight="1">
      <c r="A22" s="42"/>
      <c r="B22" s="48"/>
      <c r="C22" s="42"/>
      <c r="D22" s="147" t="s">
        <v>33</v>
      </c>
      <c r="E22" s="42"/>
      <c r="F22" s="42"/>
      <c r="G22" s="42"/>
      <c r="H22" s="42"/>
      <c r="I22" s="147" t="s">
        <v>27</v>
      </c>
      <c r="J22" s="137" t="s">
        <v>28</v>
      </c>
      <c r="K22" s="42"/>
      <c r="L22" s="149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8" customHeight="1">
      <c r="A23" s="42"/>
      <c r="B23" s="48"/>
      <c r="C23" s="42"/>
      <c r="D23" s="42"/>
      <c r="E23" s="137" t="s">
        <v>34</v>
      </c>
      <c r="F23" s="42"/>
      <c r="G23" s="42"/>
      <c r="H23" s="42"/>
      <c r="I23" s="147" t="s">
        <v>30</v>
      </c>
      <c r="J23" s="137" t="s">
        <v>28</v>
      </c>
      <c r="K23" s="42"/>
      <c r="L23" s="149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6.96" customHeight="1">
      <c r="A24" s="42"/>
      <c r="B24" s="48"/>
      <c r="C24" s="42"/>
      <c r="D24" s="42"/>
      <c r="E24" s="42"/>
      <c r="F24" s="42"/>
      <c r="G24" s="42"/>
      <c r="H24" s="42"/>
      <c r="I24" s="42"/>
      <c r="J24" s="42"/>
      <c r="K24" s="42"/>
      <c r="L24" s="149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12" customHeight="1">
      <c r="A25" s="42"/>
      <c r="B25" s="48"/>
      <c r="C25" s="42"/>
      <c r="D25" s="147" t="s">
        <v>36</v>
      </c>
      <c r="E25" s="42"/>
      <c r="F25" s="42"/>
      <c r="G25" s="42"/>
      <c r="H25" s="42"/>
      <c r="I25" s="147" t="s">
        <v>27</v>
      </c>
      <c r="J25" s="137" t="s">
        <v>28</v>
      </c>
      <c r="K25" s="42"/>
      <c r="L25" s="149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8" customHeight="1">
      <c r="A26" s="42"/>
      <c r="B26" s="48"/>
      <c r="C26" s="42"/>
      <c r="D26" s="42"/>
      <c r="E26" s="137" t="s">
        <v>1216</v>
      </c>
      <c r="F26" s="42"/>
      <c r="G26" s="42"/>
      <c r="H26" s="42"/>
      <c r="I26" s="147" t="s">
        <v>30</v>
      </c>
      <c r="J26" s="137" t="s">
        <v>28</v>
      </c>
      <c r="K26" s="42"/>
      <c r="L26" s="149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2" customFormat="1" ht="6.96" customHeight="1">
      <c r="A27" s="42"/>
      <c r="B27" s="48"/>
      <c r="C27" s="42"/>
      <c r="D27" s="42"/>
      <c r="E27" s="42"/>
      <c r="F27" s="42"/>
      <c r="G27" s="42"/>
      <c r="H27" s="42"/>
      <c r="I27" s="42"/>
      <c r="J27" s="42"/>
      <c r="K27" s="42"/>
      <c r="L27" s="149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</row>
    <row r="28" s="2" customFormat="1" ht="12" customHeight="1">
      <c r="A28" s="42"/>
      <c r="B28" s="48"/>
      <c r="C28" s="42"/>
      <c r="D28" s="147" t="s">
        <v>38</v>
      </c>
      <c r="E28" s="42"/>
      <c r="F28" s="42"/>
      <c r="G28" s="42"/>
      <c r="H28" s="42"/>
      <c r="I28" s="42"/>
      <c r="J28" s="42"/>
      <c r="K28" s="42"/>
      <c r="L28" s="149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8" customFormat="1" ht="23.25" customHeight="1">
      <c r="A29" s="152"/>
      <c r="B29" s="153"/>
      <c r="C29" s="152"/>
      <c r="D29" s="152"/>
      <c r="E29" s="154" t="s">
        <v>1217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42"/>
      <c r="B30" s="48"/>
      <c r="C30" s="42"/>
      <c r="D30" s="42"/>
      <c r="E30" s="42"/>
      <c r="F30" s="42"/>
      <c r="G30" s="42"/>
      <c r="H30" s="42"/>
      <c r="I30" s="42"/>
      <c r="J30" s="42"/>
      <c r="K30" s="42"/>
      <c r="L30" s="149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57"/>
      <c r="E31" s="157"/>
      <c r="F31" s="157"/>
      <c r="G31" s="157"/>
      <c r="H31" s="157"/>
      <c r="I31" s="157"/>
      <c r="J31" s="157"/>
      <c r="K31" s="157"/>
      <c r="L31" s="149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25.44" customHeight="1">
      <c r="A32" s="42"/>
      <c r="B32" s="48"/>
      <c r="C32" s="42"/>
      <c r="D32" s="158" t="s">
        <v>40</v>
      </c>
      <c r="E32" s="42"/>
      <c r="F32" s="42"/>
      <c r="G32" s="42"/>
      <c r="H32" s="42"/>
      <c r="I32" s="42"/>
      <c r="J32" s="159">
        <f>ROUND(J90, 2)</f>
        <v>0</v>
      </c>
      <c r="K32" s="42"/>
      <c r="L32" s="149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6.96" customHeight="1">
      <c r="A33" s="42"/>
      <c r="B33" s="48"/>
      <c r="C33" s="42"/>
      <c r="D33" s="157"/>
      <c r="E33" s="157"/>
      <c r="F33" s="157"/>
      <c r="G33" s="157"/>
      <c r="H33" s="157"/>
      <c r="I33" s="157"/>
      <c r="J33" s="157"/>
      <c r="K33" s="157"/>
      <c r="L33" s="149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42"/>
      <c r="F34" s="160" t="s">
        <v>42</v>
      </c>
      <c r="G34" s="42"/>
      <c r="H34" s="42"/>
      <c r="I34" s="160" t="s">
        <v>41</v>
      </c>
      <c r="J34" s="160" t="s">
        <v>43</v>
      </c>
      <c r="K34" s="42"/>
      <c r="L34" s="149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s="2" customFormat="1" ht="14.4" customHeight="1">
      <c r="A35" s="42"/>
      <c r="B35" s="48"/>
      <c r="C35" s="42"/>
      <c r="D35" s="161" t="s">
        <v>44</v>
      </c>
      <c r="E35" s="147" t="s">
        <v>45</v>
      </c>
      <c r="F35" s="162">
        <f>ROUND((SUM(BE90:BE117)),  2)</f>
        <v>0</v>
      </c>
      <c r="G35" s="42"/>
      <c r="H35" s="42"/>
      <c r="I35" s="163">
        <v>0.20999999999999999</v>
      </c>
      <c r="J35" s="162">
        <f>ROUND(((SUM(BE90:BE117))*I35),  2)</f>
        <v>0</v>
      </c>
      <c r="K35" s="42"/>
      <c r="L35" s="149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s="2" customFormat="1" ht="14.4" customHeight="1">
      <c r="A36" s="42"/>
      <c r="B36" s="48"/>
      <c r="C36" s="42"/>
      <c r="D36" s="42"/>
      <c r="E36" s="147" t="s">
        <v>46</v>
      </c>
      <c r="F36" s="162">
        <f>ROUND((SUM(BF90:BF117)),  2)</f>
        <v>0</v>
      </c>
      <c r="G36" s="42"/>
      <c r="H36" s="42"/>
      <c r="I36" s="163">
        <v>0.12</v>
      </c>
      <c r="J36" s="162">
        <f>ROUND(((SUM(BF90:BF117))*I36),  2)</f>
        <v>0</v>
      </c>
      <c r="K36" s="42"/>
      <c r="L36" s="149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47" t="s">
        <v>47</v>
      </c>
      <c r="F37" s="162">
        <f>ROUND((SUM(BG90:BG117)),  2)</f>
        <v>0</v>
      </c>
      <c r="G37" s="42"/>
      <c r="H37" s="42"/>
      <c r="I37" s="163">
        <v>0.20999999999999999</v>
      </c>
      <c r="J37" s="162">
        <f>0</f>
        <v>0</v>
      </c>
      <c r="K37" s="42"/>
      <c r="L37" s="149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hidden="1" s="2" customFormat="1" ht="14.4" customHeight="1">
      <c r="A38" s="42"/>
      <c r="B38" s="48"/>
      <c r="C38" s="42"/>
      <c r="D38" s="42"/>
      <c r="E38" s="147" t="s">
        <v>48</v>
      </c>
      <c r="F38" s="162">
        <f>ROUND((SUM(BH90:BH117)),  2)</f>
        <v>0</v>
      </c>
      <c r="G38" s="42"/>
      <c r="H38" s="42"/>
      <c r="I38" s="163">
        <v>0.12</v>
      </c>
      <c r="J38" s="162">
        <f>0</f>
        <v>0</v>
      </c>
      <c r="K38" s="42"/>
      <c r="L38" s="149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hidden="1" s="2" customFormat="1" ht="14.4" customHeight="1">
      <c r="A39" s="42"/>
      <c r="B39" s="48"/>
      <c r="C39" s="42"/>
      <c r="D39" s="42"/>
      <c r="E39" s="147" t="s">
        <v>49</v>
      </c>
      <c r="F39" s="162">
        <f>ROUND((SUM(BI90:BI117)),  2)</f>
        <v>0</v>
      </c>
      <c r="G39" s="42"/>
      <c r="H39" s="42"/>
      <c r="I39" s="163">
        <v>0</v>
      </c>
      <c r="J39" s="162">
        <f>0</f>
        <v>0</v>
      </c>
      <c r="K39" s="42"/>
      <c r="L39" s="149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6.96" customHeight="1">
      <c r="A40" s="42"/>
      <c r="B40" s="48"/>
      <c r="C40" s="42"/>
      <c r="D40" s="42"/>
      <c r="E40" s="42"/>
      <c r="F40" s="42"/>
      <c r="G40" s="42"/>
      <c r="H40" s="42"/>
      <c r="I40" s="42"/>
      <c r="J40" s="42"/>
      <c r="K40" s="42"/>
      <c r="L40" s="149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1" s="2" customFormat="1" ht="25.44" customHeight="1">
      <c r="A41" s="42"/>
      <c r="B41" s="48"/>
      <c r="C41" s="164"/>
      <c r="D41" s="165" t="s">
        <v>50</v>
      </c>
      <c r="E41" s="166"/>
      <c r="F41" s="166"/>
      <c r="G41" s="167" t="s">
        <v>51</v>
      </c>
      <c r="H41" s="168" t="s">
        <v>52</v>
      </c>
      <c r="I41" s="166"/>
      <c r="J41" s="169">
        <f>SUM(J32:J39)</f>
        <v>0</v>
      </c>
      <c r="K41" s="170"/>
      <c r="L41" s="149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</row>
    <row r="42" s="2" customFormat="1" ht="14.4" customHeight="1">
      <c r="A42" s="42"/>
      <c r="B42" s="171"/>
      <c r="C42" s="172"/>
      <c r="D42" s="172"/>
      <c r="E42" s="172"/>
      <c r="F42" s="172"/>
      <c r="G42" s="172"/>
      <c r="H42" s="172"/>
      <c r="I42" s="172"/>
      <c r="J42" s="172"/>
      <c r="K42" s="172"/>
      <c r="L42" s="149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</row>
    <row r="46" s="2" customFormat="1" ht="6.96" customHeight="1">
      <c r="A46" s="42"/>
      <c r="B46" s="173"/>
      <c r="C46" s="174"/>
      <c r="D46" s="174"/>
      <c r="E46" s="174"/>
      <c r="F46" s="174"/>
      <c r="G46" s="174"/>
      <c r="H46" s="174"/>
      <c r="I46" s="174"/>
      <c r="J46" s="174"/>
      <c r="K46" s="174"/>
      <c r="L46" s="149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24.96" customHeight="1">
      <c r="A47" s="42"/>
      <c r="B47" s="43"/>
      <c r="C47" s="27" t="s">
        <v>183</v>
      </c>
      <c r="D47" s="44"/>
      <c r="E47" s="44"/>
      <c r="F47" s="44"/>
      <c r="G47" s="44"/>
      <c r="H47" s="44"/>
      <c r="I47" s="44"/>
      <c r="J47" s="44"/>
      <c r="K47" s="44"/>
      <c r="L47" s="149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6.96" customHeight="1">
      <c r="A48" s="42"/>
      <c r="B48" s="43"/>
      <c r="C48" s="44"/>
      <c r="D48" s="44"/>
      <c r="E48" s="44"/>
      <c r="F48" s="44"/>
      <c r="G48" s="44"/>
      <c r="H48" s="44"/>
      <c r="I48" s="44"/>
      <c r="J48" s="44"/>
      <c r="K48" s="44"/>
      <c r="L48" s="149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6" t="s">
        <v>16</v>
      </c>
      <c r="D49" s="44"/>
      <c r="E49" s="44"/>
      <c r="F49" s="44"/>
      <c r="G49" s="44"/>
      <c r="H49" s="44"/>
      <c r="I49" s="44"/>
      <c r="J49" s="44"/>
      <c r="K49" s="44"/>
      <c r="L49" s="149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175" t="str">
        <f>E7</f>
        <v>Rekonstrukce rozvodů elektro, vody a topení Masarykovo nám. 100/33 a 99/67</v>
      </c>
      <c r="F50" s="36"/>
      <c r="G50" s="36"/>
      <c r="H50" s="36"/>
      <c r="I50" s="44"/>
      <c r="J50" s="44"/>
      <c r="K50" s="44"/>
      <c r="L50" s="149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1" customFormat="1" ht="12" customHeight="1">
      <c r="B51" s="25"/>
      <c r="C51" s="36" t="s">
        <v>121</v>
      </c>
      <c r="D51" s="26"/>
      <c r="E51" s="26"/>
      <c r="F51" s="26"/>
      <c r="G51" s="26"/>
      <c r="H51" s="26"/>
      <c r="I51" s="26"/>
      <c r="J51" s="26"/>
      <c r="K51" s="26"/>
      <c r="L51" s="24"/>
    </row>
    <row r="52" s="2" customFormat="1" ht="16.5" customHeight="1">
      <c r="A52" s="42"/>
      <c r="B52" s="43"/>
      <c r="C52" s="44"/>
      <c r="D52" s="44"/>
      <c r="E52" s="175" t="s">
        <v>1213</v>
      </c>
      <c r="F52" s="44"/>
      <c r="G52" s="44"/>
      <c r="H52" s="44"/>
      <c r="I52" s="44"/>
      <c r="J52" s="44"/>
      <c r="K52" s="44"/>
      <c r="L52" s="149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12" customHeight="1">
      <c r="A53" s="42"/>
      <c r="B53" s="43"/>
      <c r="C53" s="36" t="s">
        <v>1214</v>
      </c>
      <c r="D53" s="44"/>
      <c r="E53" s="44"/>
      <c r="F53" s="44"/>
      <c r="G53" s="44"/>
      <c r="H53" s="44"/>
      <c r="I53" s="44"/>
      <c r="J53" s="44"/>
      <c r="K53" s="44"/>
      <c r="L53" s="149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16.5" customHeight="1">
      <c r="A54" s="42"/>
      <c r="B54" s="43"/>
      <c r="C54" s="44"/>
      <c r="D54" s="44"/>
      <c r="E54" s="73" t="str">
        <f>E11</f>
        <v>02 - elektronické komunikace</v>
      </c>
      <c r="F54" s="44"/>
      <c r="G54" s="44"/>
      <c r="H54" s="44"/>
      <c r="I54" s="44"/>
      <c r="J54" s="44"/>
      <c r="K54" s="44"/>
      <c r="L54" s="149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6.96" customHeight="1">
      <c r="A55" s="42"/>
      <c r="B55" s="43"/>
      <c r="C55" s="44"/>
      <c r="D55" s="44"/>
      <c r="E55" s="44"/>
      <c r="F55" s="44"/>
      <c r="G55" s="44"/>
      <c r="H55" s="44"/>
      <c r="I55" s="44"/>
      <c r="J55" s="44"/>
      <c r="K55" s="44"/>
      <c r="L55" s="149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2" customHeight="1">
      <c r="A56" s="42"/>
      <c r="B56" s="43"/>
      <c r="C56" s="36" t="s">
        <v>22</v>
      </c>
      <c r="D56" s="44"/>
      <c r="E56" s="44"/>
      <c r="F56" s="31" t="str">
        <f>F14</f>
        <v>Jihlava</v>
      </c>
      <c r="G56" s="44"/>
      <c r="H56" s="44"/>
      <c r="I56" s="36" t="s">
        <v>24</v>
      </c>
      <c r="J56" s="76" t="str">
        <f>IF(J14="","",J14)</f>
        <v>7. 11. 2024</v>
      </c>
      <c r="K56" s="44"/>
      <c r="L56" s="149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6.96" customHeight="1">
      <c r="A57" s="42"/>
      <c r="B57" s="43"/>
      <c r="C57" s="44"/>
      <c r="D57" s="44"/>
      <c r="E57" s="44"/>
      <c r="F57" s="44"/>
      <c r="G57" s="44"/>
      <c r="H57" s="44"/>
      <c r="I57" s="44"/>
      <c r="J57" s="44"/>
      <c r="K57" s="44"/>
      <c r="L57" s="149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25.65" customHeight="1">
      <c r="A58" s="42"/>
      <c r="B58" s="43"/>
      <c r="C58" s="36" t="s">
        <v>26</v>
      </c>
      <c r="D58" s="44"/>
      <c r="E58" s="44"/>
      <c r="F58" s="31" t="str">
        <f>E17</f>
        <v>Statutární město Jihlava</v>
      </c>
      <c r="G58" s="44"/>
      <c r="H58" s="44"/>
      <c r="I58" s="36" t="s">
        <v>33</v>
      </c>
      <c r="J58" s="40" t="str">
        <f>E23</f>
        <v>Atelier Alfa, spol. s r.o., Jihlava</v>
      </c>
      <c r="K58" s="44"/>
      <c r="L58" s="149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15.15" customHeight="1">
      <c r="A59" s="42"/>
      <c r="B59" s="43"/>
      <c r="C59" s="36" t="s">
        <v>31</v>
      </c>
      <c r="D59" s="44"/>
      <c r="E59" s="44"/>
      <c r="F59" s="31" t="str">
        <f>IF(E20="","",E20)</f>
        <v>Vyplň údaj</v>
      </c>
      <c r="G59" s="44"/>
      <c r="H59" s="44"/>
      <c r="I59" s="36" t="s">
        <v>36</v>
      </c>
      <c r="J59" s="40" t="str">
        <f>E26</f>
        <v>Bohumír Holec</v>
      </c>
      <c r="K59" s="44"/>
      <c r="L59" s="149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</row>
    <row r="60" s="2" customFormat="1" ht="10.32" customHeight="1">
      <c r="A60" s="42"/>
      <c r="B60" s="43"/>
      <c r="C60" s="44"/>
      <c r="D60" s="44"/>
      <c r="E60" s="44"/>
      <c r="F60" s="44"/>
      <c r="G60" s="44"/>
      <c r="H60" s="44"/>
      <c r="I60" s="44"/>
      <c r="J60" s="44"/>
      <c r="K60" s="44"/>
      <c r="L60" s="149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</row>
    <row r="61" s="2" customFormat="1" ht="29.28" customHeight="1">
      <c r="A61" s="42"/>
      <c r="B61" s="43"/>
      <c r="C61" s="176" t="s">
        <v>184</v>
      </c>
      <c r="D61" s="177"/>
      <c r="E61" s="177"/>
      <c r="F61" s="177"/>
      <c r="G61" s="177"/>
      <c r="H61" s="177"/>
      <c r="I61" s="177"/>
      <c r="J61" s="178" t="s">
        <v>185</v>
      </c>
      <c r="K61" s="177"/>
      <c r="L61" s="149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</row>
    <row r="62" s="2" customFormat="1" ht="10.32" customHeight="1">
      <c r="A62" s="42"/>
      <c r="B62" s="43"/>
      <c r="C62" s="44"/>
      <c r="D62" s="44"/>
      <c r="E62" s="44"/>
      <c r="F62" s="44"/>
      <c r="G62" s="44"/>
      <c r="H62" s="44"/>
      <c r="I62" s="44"/>
      <c r="J62" s="44"/>
      <c r="K62" s="44"/>
      <c r="L62" s="149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</row>
    <row r="63" s="2" customFormat="1" ht="22.8" customHeight="1">
      <c r="A63" s="42"/>
      <c r="B63" s="43"/>
      <c r="C63" s="179" t="s">
        <v>72</v>
      </c>
      <c r="D63" s="44"/>
      <c r="E63" s="44"/>
      <c r="F63" s="44"/>
      <c r="G63" s="44"/>
      <c r="H63" s="44"/>
      <c r="I63" s="44"/>
      <c r="J63" s="106">
        <f>J90</f>
        <v>0</v>
      </c>
      <c r="K63" s="44"/>
      <c r="L63" s="149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U63" s="21" t="s">
        <v>186</v>
      </c>
    </row>
    <row r="64" s="9" customFormat="1" ht="24.96" customHeight="1">
      <c r="A64" s="9"/>
      <c r="B64" s="180"/>
      <c r="C64" s="181"/>
      <c r="D64" s="182" t="s">
        <v>1711</v>
      </c>
      <c r="E64" s="183"/>
      <c r="F64" s="183"/>
      <c r="G64" s="183"/>
      <c r="H64" s="183"/>
      <c r="I64" s="183"/>
      <c r="J64" s="184">
        <f>J91</f>
        <v>0</v>
      </c>
      <c r="K64" s="181"/>
      <c r="L64" s="185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6"/>
      <c r="C65" s="129"/>
      <c r="D65" s="187" t="s">
        <v>1712</v>
      </c>
      <c r="E65" s="188"/>
      <c r="F65" s="188"/>
      <c r="G65" s="188"/>
      <c r="H65" s="188"/>
      <c r="I65" s="188"/>
      <c r="J65" s="189">
        <f>J92</f>
        <v>0</v>
      </c>
      <c r="K65" s="129"/>
      <c r="L65" s="19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86"/>
      <c r="C66" s="129"/>
      <c r="D66" s="187" t="s">
        <v>1713</v>
      </c>
      <c r="E66" s="188"/>
      <c r="F66" s="188"/>
      <c r="G66" s="188"/>
      <c r="H66" s="188"/>
      <c r="I66" s="188"/>
      <c r="J66" s="189">
        <f>J93</f>
        <v>0</v>
      </c>
      <c r="K66" s="129"/>
      <c r="L66" s="19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86"/>
      <c r="C67" s="129"/>
      <c r="D67" s="187" t="s">
        <v>1714</v>
      </c>
      <c r="E67" s="188"/>
      <c r="F67" s="188"/>
      <c r="G67" s="188"/>
      <c r="H67" s="188"/>
      <c r="I67" s="188"/>
      <c r="J67" s="189">
        <f>J107</f>
        <v>0</v>
      </c>
      <c r="K67" s="129"/>
      <c r="L67" s="19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6"/>
      <c r="C68" s="129"/>
      <c r="D68" s="187" t="s">
        <v>1715</v>
      </c>
      <c r="E68" s="188"/>
      <c r="F68" s="188"/>
      <c r="G68" s="188"/>
      <c r="H68" s="188"/>
      <c r="I68" s="188"/>
      <c r="J68" s="189">
        <f>J114</f>
        <v>0</v>
      </c>
      <c r="K68" s="129"/>
      <c r="L68" s="19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2"/>
      <c r="B69" s="43"/>
      <c r="C69" s="44"/>
      <c r="D69" s="44"/>
      <c r="E69" s="44"/>
      <c r="F69" s="44"/>
      <c r="G69" s="44"/>
      <c r="H69" s="44"/>
      <c r="I69" s="44"/>
      <c r="J69" s="44"/>
      <c r="K69" s="44"/>
      <c r="L69" s="149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</row>
    <row r="70" s="2" customFormat="1" ht="6.96" customHeight="1">
      <c r="A70" s="42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49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</row>
    <row r="74" s="2" customFormat="1" ht="6.96" customHeight="1">
      <c r="A74" s="42"/>
      <c r="B74" s="65"/>
      <c r="C74" s="66"/>
      <c r="D74" s="66"/>
      <c r="E74" s="66"/>
      <c r="F74" s="66"/>
      <c r="G74" s="66"/>
      <c r="H74" s="66"/>
      <c r="I74" s="66"/>
      <c r="J74" s="66"/>
      <c r="K74" s="66"/>
      <c r="L74" s="149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24.96" customHeight="1">
      <c r="A75" s="42"/>
      <c r="B75" s="43"/>
      <c r="C75" s="27" t="s">
        <v>208</v>
      </c>
      <c r="D75" s="44"/>
      <c r="E75" s="44"/>
      <c r="F75" s="44"/>
      <c r="G75" s="44"/>
      <c r="H75" s="44"/>
      <c r="I75" s="44"/>
      <c r="J75" s="44"/>
      <c r="K75" s="44"/>
      <c r="L75" s="149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6.96" customHeight="1">
      <c r="A76" s="42"/>
      <c r="B76" s="43"/>
      <c r="C76" s="44"/>
      <c r="D76" s="44"/>
      <c r="E76" s="44"/>
      <c r="F76" s="44"/>
      <c r="G76" s="44"/>
      <c r="H76" s="44"/>
      <c r="I76" s="44"/>
      <c r="J76" s="44"/>
      <c r="K76" s="44"/>
      <c r="L76" s="149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12" customHeight="1">
      <c r="A77" s="42"/>
      <c r="B77" s="43"/>
      <c r="C77" s="36" t="s">
        <v>16</v>
      </c>
      <c r="D77" s="44"/>
      <c r="E77" s="44"/>
      <c r="F77" s="44"/>
      <c r="G77" s="44"/>
      <c r="H77" s="44"/>
      <c r="I77" s="44"/>
      <c r="J77" s="44"/>
      <c r="K77" s="44"/>
      <c r="L77" s="149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16.5" customHeight="1">
      <c r="A78" s="42"/>
      <c r="B78" s="43"/>
      <c r="C78" s="44"/>
      <c r="D78" s="44"/>
      <c r="E78" s="175" t="str">
        <f>E7</f>
        <v>Rekonstrukce rozvodů elektro, vody a topení Masarykovo nám. 100/33 a 99/67</v>
      </c>
      <c r="F78" s="36"/>
      <c r="G78" s="36"/>
      <c r="H78" s="36"/>
      <c r="I78" s="44"/>
      <c r="J78" s="44"/>
      <c r="K78" s="44"/>
      <c r="L78" s="149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1" customFormat="1" ht="12" customHeight="1">
      <c r="B79" s="25"/>
      <c r="C79" s="36" t="s">
        <v>121</v>
      </c>
      <c r="D79" s="26"/>
      <c r="E79" s="26"/>
      <c r="F79" s="26"/>
      <c r="G79" s="26"/>
      <c r="H79" s="26"/>
      <c r="I79" s="26"/>
      <c r="J79" s="26"/>
      <c r="K79" s="26"/>
      <c r="L79" s="24"/>
    </row>
    <row r="80" s="2" customFormat="1" ht="16.5" customHeight="1">
      <c r="A80" s="42"/>
      <c r="B80" s="43"/>
      <c r="C80" s="44"/>
      <c r="D80" s="44"/>
      <c r="E80" s="175" t="s">
        <v>1213</v>
      </c>
      <c r="F80" s="44"/>
      <c r="G80" s="44"/>
      <c r="H80" s="44"/>
      <c r="I80" s="44"/>
      <c r="J80" s="44"/>
      <c r="K80" s="44"/>
      <c r="L80" s="149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12" customHeight="1">
      <c r="A81" s="42"/>
      <c r="B81" s="43"/>
      <c r="C81" s="36" t="s">
        <v>1214</v>
      </c>
      <c r="D81" s="44"/>
      <c r="E81" s="44"/>
      <c r="F81" s="44"/>
      <c r="G81" s="44"/>
      <c r="H81" s="44"/>
      <c r="I81" s="44"/>
      <c r="J81" s="44"/>
      <c r="K81" s="44"/>
      <c r="L81" s="149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16.5" customHeight="1">
      <c r="A82" s="42"/>
      <c r="B82" s="43"/>
      <c r="C82" s="44"/>
      <c r="D82" s="44"/>
      <c r="E82" s="73" t="str">
        <f>E11</f>
        <v>02 - elektronické komunikace</v>
      </c>
      <c r="F82" s="44"/>
      <c r="G82" s="44"/>
      <c r="H82" s="44"/>
      <c r="I82" s="44"/>
      <c r="J82" s="44"/>
      <c r="K82" s="44"/>
      <c r="L82" s="149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2" customFormat="1" ht="6.96" customHeight="1">
      <c r="A83" s="42"/>
      <c r="B83" s="43"/>
      <c r="C83" s="44"/>
      <c r="D83" s="44"/>
      <c r="E83" s="44"/>
      <c r="F83" s="44"/>
      <c r="G83" s="44"/>
      <c r="H83" s="44"/>
      <c r="I83" s="44"/>
      <c r="J83" s="44"/>
      <c r="K83" s="44"/>
      <c r="L83" s="149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</row>
    <row r="84" s="2" customFormat="1" ht="12" customHeight="1">
      <c r="A84" s="42"/>
      <c r="B84" s="43"/>
      <c r="C84" s="36" t="s">
        <v>22</v>
      </c>
      <c r="D84" s="44"/>
      <c r="E84" s="44"/>
      <c r="F84" s="31" t="str">
        <f>F14</f>
        <v>Jihlava</v>
      </c>
      <c r="G84" s="44"/>
      <c r="H84" s="44"/>
      <c r="I84" s="36" t="s">
        <v>24</v>
      </c>
      <c r="J84" s="76" t="str">
        <f>IF(J14="","",J14)</f>
        <v>7. 11. 2024</v>
      </c>
      <c r="K84" s="44"/>
      <c r="L84" s="149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</row>
    <row r="85" s="2" customFormat="1" ht="6.96" customHeight="1">
      <c r="A85" s="42"/>
      <c r="B85" s="43"/>
      <c r="C85" s="44"/>
      <c r="D85" s="44"/>
      <c r="E85" s="44"/>
      <c r="F85" s="44"/>
      <c r="G85" s="44"/>
      <c r="H85" s="44"/>
      <c r="I85" s="44"/>
      <c r="J85" s="44"/>
      <c r="K85" s="44"/>
      <c r="L85" s="149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</row>
    <row r="86" s="2" customFormat="1" ht="25.65" customHeight="1">
      <c r="A86" s="42"/>
      <c r="B86" s="43"/>
      <c r="C86" s="36" t="s">
        <v>26</v>
      </c>
      <c r="D86" s="44"/>
      <c r="E86" s="44"/>
      <c r="F86" s="31" t="str">
        <f>E17</f>
        <v>Statutární město Jihlava</v>
      </c>
      <c r="G86" s="44"/>
      <c r="H86" s="44"/>
      <c r="I86" s="36" t="s">
        <v>33</v>
      </c>
      <c r="J86" s="40" t="str">
        <f>E23</f>
        <v>Atelier Alfa, spol. s r.o., Jihlava</v>
      </c>
      <c r="K86" s="44"/>
      <c r="L86" s="149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</row>
    <row r="87" s="2" customFormat="1" ht="15.15" customHeight="1">
      <c r="A87" s="42"/>
      <c r="B87" s="43"/>
      <c r="C87" s="36" t="s">
        <v>31</v>
      </c>
      <c r="D87" s="44"/>
      <c r="E87" s="44"/>
      <c r="F87" s="31" t="str">
        <f>IF(E20="","",E20)</f>
        <v>Vyplň údaj</v>
      </c>
      <c r="G87" s="44"/>
      <c r="H87" s="44"/>
      <c r="I87" s="36" t="s">
        <v>36</v>
      </c>
      <c r="J87" s="40" t="str">
        <f>E26</f>
        <v>Bohumír Holec</v>
      </c>
      <c r="K87" s="44"/>
      <c r="L87" s="149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</row>
    <row r="88" s="2" customFormat="1" ht="10.32" customHeight="1">
      <c r="A88" s="42"/>
      <c r="B88" s="43"/>
      <c r="C88" s="44"/>
      <c r="D88" s="44"/>
      <c r="E88" s="44"/>
      <c r="F88" s="44"/>
      <c r="G88" s="44"/>
      <c r="H88" s="44"/>
      <c r="I88" s="44"/>
      <c r="J88" s="44"/>
      <c r="K88" s="44"/>
      <c r="L88" s="149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</row>
    <row r="89" s="11" customFormat="1" ht="29.28" customHeight="1">
      <c r="A89" s="191"/>
      <c r="B89" s="192"/>
      <c r="C89" s="193" t="s">
        <v>209</v>
      </c>
      <c r="D89" s="194" t="s">
        <v>59</v>
      </c>
      <c r="E89" s="194" t="s">
        <v>55</v>
      </c>
      <c r="F89" s="194" t="s">
        <v>56</v>
      </c>
      <c r="G89" s="194" t="s">
        <v>210</v>
      </c>
      <c r="H89" s="194" t="s">
        <v>211</v>
      </c>
      <c r="I89" s="194" t="s">
        <v>212</v>
      </c>
      <c r="J89" s="194" t="s">
        <v>185</v>
      </c>
      <c r="K89" s="195" t="s">
        <v>213</v>
      </c>
      <c r="L89" s="196"/>
      <c r="M89" s="96" t="s">
        <v>28</v>
      </c>
      <c r="N89" s="97" t="s">
        <v>44</v>
      </c>
      <c r="O89" s="97" t="s">
        <v>214</v>
      </c>
      <c r="P89" s="97" t="s">
        <v>215</v>
      </c>
      <c r="Q89" s="97" t="s">
        <v>216</v>
      </c>
      <c r="R89" s="97" t="s">
        <v>217</v>
      </c>
      <c r="S89" s="97" t="s">
        <v>218</v>
      </c>
      <c r="T89" s="98" t="s">
        <v>219</v>
      </c>
      <c r="U89" s="191"/>
      <c r="V89" s="191"/>
      <c r="W89" s="191"/>
      <c r="X89" s="191"/>
      <c r="Y89" s="191"/>
      <c r="Z89" s="191"/>
      <c r="AA89" s="191"/>
      <c r="AB89" s="191"/>
      <c r="AC89" s="191"/>
      <c r="AD89" s="191"/>
      <c r="AE89" s="191"/>
    </row>
    <row r="90" s="2" customFormat="1" ht="22.8" customHeight="1">
      <c r="A90" s="42"/>
      <c r="B90" s="43"/>
      <c r="C90" s="103" t="s">
        <v>220</v>
      </c>
      <c r="D90" s="44"/>
      <c r="E90" s="44"/>
      <c r="F90" s="44"/>
      <c r="G90" s="44"/>
      <c r="H90" s="44"/>
      <c r="I90" s="44"/>
      <c r="J90" s="197">
        <f>BK90</f>
        <v>0</v>
      </c>
      <c r="K90" s="44"/>
      <c r="L90" s="48"/>
      <c r="M90" s="99"/>
      <c r="N90" s="198"/>
      <c r="O90" s="100"/>
      <c r="P90" s="199">
        <f>P91</f>
        <v>0</v>
      </c>
      <c r="Q90" s="100"/>
      <c r="R90" s="199">
        <f>R91</f>
        <v>0</v>
      </c>
      <c r="S90" s="100"/>
      <c r="T90" s="200">
        <f>T91</f>
        <v>0</v>
      </c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T90" s="21" t="s">
        <v>73</v>
      </c>
      <c r="AU90" s="21" t="s">
        <v>186</v>
      </c>
      <c r="BK90" s="201">
        <f>BK91</f>
        <v>0</v>
      </c>
    </row>
    <row r="91" s="12" customFormat="1" ht="25.92" customHeight="1">
      <c r="A91" s="12"/>
      <c r="B91" s="202"/>
      <c r="C91" s="203"/>
      <c r="D91" s="204" t="s">
        <v>73</v>
      </c>
      <c r="E91" s="205" t="s">
        <v>1248</v>
      </c>
      <c r="F91" s="205" t="s">
        <v>1716</v>
      </c>
      <c r="G91" s="203"/>
      <c r="H91" s="203"/>
      <c r="I91" s="206"/>
      <c r="J91" s="207">
        <f>BK91</f>
        <v>0</v>
      </c>
      <c r="K91" s="203"/>
      <c r="L91" s="208"/>
      <c r="M91" s="209"/>
      <c r="N91" s="210"/>
      <c r="O91" s="210"/>
      <c r="P91" s="211">
        <f>P92+P114</f>
        <v>0</v>
      </c>
      <c r="Q91" s="210"/>
      <c r="R91" s="211">
        <f>R92+R114</f>
        <v>0</v>
      </c>
      <c r="S91" s="210"/>
      <c r="T91" s="212">
        <f>T92+T114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3" t="s">
        <v>224</v>
      </c>
      <c r="AT91" s="214" t="s">
        <v>73</v>
      </c>
      <c r="AU91" s="214" t="s">
        <v>74</v>
      </c>
      <c r="AY91" s="213" t="s">
        <v>223</v>
      </c>
      <c r="BK91" s="215">
        <f>BK92+BK114</f>
        <v>0</v>
      </c>
    </row>
    <row r="92" s="12" customFormat="1" ht="22.8" customHeight="1">
      <c r="A92" s="12"/>
      <c r="B92" s="202"/>
      <c r="C92" s="203"/>
      <c r="D92" s="204" t="s">
        <v>73</v>
      </c>
      <c r="E92" s="216" t="s">
        <v>1250</v>
      </c>
      <c r="F92" s="216" t="s">
        <v>1400</v>
      </c>
      <c r="G92" s="203"/>
      <c r="H92" s="203"/>
      <c r="I92" s="206"/>
      <c r="J92" s="217">
        <f>BK92</f>
        <v>0</v>
      </c>
      <c r="K92" s="203"/>
      <c r="L92" s="208"/>
      <c r="M92" s="209"/>
      <c r="N92" s="210"/>
      <c r="O92" s="210"/>
      <c r="P92" s="211">
        <f>P93+P107</f>
        <v>0</v>
      </c>
      <c r="Q92" s="210"/>
      <c r="R92" s="211">
        <f>R93+R107</f>
        <v>0</v>
      </c>
      <c r="S92" s="210"/>
      <c r="T92" s="212">
        <f>T93+T107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3" t="s">
        <v>224</v>
      </c>
      <c r="AT92" s="214" t="s">
        <v>73</v>
      </c>
      <c r="AU92" s="214" t="s">
        <v>82</v>
      </c>
      <c r="AY92" s="213" t="s">
        <v>223</v>
      </c>
      <c r="BK92" s="215">
        <f>BK93+BK107</f>
        <v>0</v>
      </c>
    </row>
    <row r="93" s="12" customFormat="1" ht="20.88" customHeight="1">
      <c r="A93" s="12"/>
      <c r="B93" s="202"/>
      <c r="C93" s="203"/>
      <c r="D93" s="204" t="s">
        <v>73</v>
      </c>
      <c r="E93" s="216" t="s">
        <v>1252</v>
      </c>
      <c r="F93" s="216" t="s">
        <v>1717</v>
      </c>
      <c r="G93" s="203"/>
      <c r="H93" s="203"/>
      <c r="I93" s="206"/>
      <c r="J93" s="217">
        <f>BK93</f>
        <v>0</v>
      </c>
      <c r="K93" s="203"/>
      <c r="L93" s="208"/>
      <c r="M93" s="209"/>
      <c r="N93" s="210"/>
      <c r="O93" s="210"/>
      <c r="P93" s="211">
        <f>SUM(P94:P106)</f>
        <v>0</v>
      </c>
      <c r="Q93" s="210"/>
      <c r="R93" s="211">
        <f>SUM(R94:R106)</f>
        <v>0</v>
      </c>
      <c r="S93" s="210"/>
      <c r="T93" s="212">
        <f>SUM(T94:T106)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3" t="s">
        <v>224</v>
      </c>
      <c r="AT93" s="214" t="s">
        <v>73</v>
      </c>
      <c r="AU93" s="214" t="s">
        <v>84</v>
      </c>
      <c r="AY93" s="213" t="s">
        <v>223</v>
      </c>
      <c r="BK93" s="215">
        <f>SUM(BK94:BK106)</f>
        <v>0</v>
      </c>
    </row>
    <row r="94" s="2" customFormat="1" ht="16.5" customHeight="1">
      <c r="A94" s="42"/>
      <c r="B94" s="43"/>
      <c r="C94" s="218" t="s">
        <v>82</v>
      </c>
      <c r="D94" s="218" t="s">
        <v>226</v>
      </c>
      <c r="E94" s="219" t="s">
        <v>1718</v>
      </c>
      <c r="F94" s="220" t="s">
        <v>1719</v>
      </c>
      <c r="G94" s="221" t="s">
        <v>383</v>
      </c>
      <c r="H94" s="222">
        <v>6</v>
      </c>
      <c r="I94" s="223"/>
      <c r="J94" s="224">
        <f>ROUND(I94*H94,2)</f>
        <v>0</v>
      </c>
      <c r="K94" s="220" t="s">
        <v>28</v>
      </c>
      <c r="L94" s="48"/>
      <c r="M94" s="225" t="s">
        <v>28</v>
      </c>
      <c r="N94" s="226" t="s">
        <v>45</v>
      </c>
      <c r="O94" s="88"/>
      <c r="P94" s="227">
        <f>O94*H94</f>
        <v>0</v>
      </c>
      <c r="Q94" s="227">
        <v>0</v>
      </c>
      <c r="R94" s="227">
        <f>Q94*H94</f>
        <v>0</v>
      </c>
      <c r="S94" s="227">
        <v>0</v>
      </c>
      <c r="T94" s="228">
        <f>S94*H94</f>
        <v>0</v>
      </c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R94" s="229" t="s">
        <v>606</v>
      </c>
      <c r="AT94" s="229" t="s">
        <v>226</v>
      </c>
      <c r="AU94" s="229" t="s">
        <v>224</v>
      </c>
      <c r="AY94" s="21" t="s">
        <v>223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21" t="s">
        <v>82</v>
      </c>
      <c r="BK94" s="230">
        <f>ROUND(I94*H94,2)</f>
        <v>0</v>
      </c>
      <c r="BL94" s="21" t="s">
        <v>606</v>
      </c>
      <c r="BM94" s="229" t="s">
        <v>84</v>
      </c>
    </row>
    <row r="95" s="2" customFormat="1" ht="16.5" customHeight="1">
      <c r="A95" s="42"/>
      <c r="B95" s="43"/>
      <c r="C95" s="218" t="s">
        <v>84</v>
      </c>
      <c r="D95" s="218" t="s">
        <v>226</v>
      </c>
      <c r="E95" s="219" t="s">
        <v>1720</v>
      </c>
      <c r="F95" s="220" t="s">
        <v>1721</v>
      </c>
      <c r="G95" s="221" t="s">
        <v>383</v>
      </c>
      <c r="H95" s="222">
        <v>1</v>
      </c>
      <c r="I95" s="223"/>
      <c r="J95" s="224">
        <f>ROUND(I95*H95,2)</f>
        <v>0</v>
      </c>
      <c r="K95" s="220" t="s">
        <v>28</v>
      </c>
      <c r="L95" s="48"/>
      <c r="M95" s="225" t="s">
        <v>28</v>
      </c>
      <c r="N95" s="226" t="s">
        <v>45</v>
      </c>
      <c r="O95" s="88"/>
      <c r="P95" s="227">
        <f>O95*H95</f>
        <v>0</v>
      </c>
      <c r="Q95" s="227">
        <v>0</v>
      </c>
      <c r="R95" s="227">
        <f>Q95*H95</f>
        <v>0</v>
      </c>
      <c r="S95" s="227">
        <v>0</v>
      </c>
      <c r="T95" s="228">
        <f>S95*H95</f>
        <v>0</v>
      </c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R95" s="229" t="s">
        <v>606</v>
      </c>
      <c r="AT95" s="229" t="s">
        <v>226</v>
      </c>
      <c r="AU95" s="229" t="s">
        <v>224</v>
      </c>
      <c r="AY95" s="21" t="s">
        <v>223</v>
      </c>
      <c r="BE95" s="230">
        <f>IF(N95="základní",J95,0)</f>
        <v>0</v>
      </c>
      <c r="BF95" s="230">
        <f>IF(N95="snížená",J95,0)</f>
        <v>0</v>
      </c>
      <c r="BG95" s="230">
        <f>IF(N95="zákl. přenesená",J95,0)</f>
        <v>0</v>
      </c>
      <c r="BH95" s="230">
        <f>IF(N95="sníž. přenesená",J95,0)</f>
        <v>0</v>
      </c>
      <c r="BI95" s="230">
        <f>IF(N95="nulová",J95,0)</f>
        <v>0</v>
      </c>
      <c r="BJ95" s="21" t="s">
        <v>82</v>
      </c>
      <c r="BK95" s="230">
        <f>ROUND(I95*H95,2)</f>
        <v>0</v>
      </c>
      <c r="BL95" s="21" t="s">
        <v>606</v>
      </c>
      <c r="BM95" s="229" t="s">
        <v>231</v>
      </c>
    </row>
    <row r="96" s="2" customFormat="1" ht="16.5" customHeight="1">
      <c r="A96" s="42"/>
      <c r="B96" s="43"/>
      <c r="C96" s="218" t="s">
        <v>224</v>
      </c>
      <c r="D96" s="218" t="s">
        <v>226</v>
      </c>
      <c r="E96" s="219" t="s">
        <v>1722</v>
      </c>
      <c r="F96" s="220" t="s">
        <v>1723</v>
      </c>
      <c r="G96" s="221" t="s">
        <v>240</v>
      </c>
      <c r="H96" s="222">
        <v>190</v>
      </c>
      <c r="I96" s="223"/>
      <c r="J96" s="224">
        <f>ROUND(I96*H96,2)</f>
        <v>0</v>
      </c>
      <c r="K96" s="220" t="s">
        <v>28</v>
      </c>
      <c r="L96" s="48"/>
      <c r="M96" s="225" t="s">
        <v>28</v>
      </c>
      <c r="N96" s="226" t="s">
        <v>45</v>
      </c>
      <c r="O96" s="88"/>
      <c r="P96" s="227">
        <f>O96*H96</f>
        <v>0</v>
      </c>
      <c r="Q96" s="227">
        <v>0</v>
      </c>
      <c r="R96" s="227">
        <f>Q96*H96</f>
        <v>0</v>
      </c>
      <c r="S96" s="227">
        <v>0</v>
      </c>
      <c r="T96" s="228">
        <f>S96*H96</f>
        <v>0</v>
      </c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R96" s="229" t="s">
        <v>606</v>
      </c>
      <c r="AT96" s="229" t="s">
        <v>226</v>
      </c>
      <c r="AU96" s="229" t="s">
        <v>224</v>
      </c>
      <c r="AY96" s="21" t="s">
        <v>223</v>
      </c>
      <c r="BE96" s="230">
        <f>IF(N96="základní",J96,0)</f>
        <v>0</v>
      </c>
      <c r="BF96" s="230">
        <f>IF(N96="snížená",J96,0)</f>
        <v>0</v>
      </c>
      <c r="BG96" s="230">
        <f>IF(N96="zákl. přenesená",J96,0)</f>
        <v>0</v>
      </c>
      <c r="BH96" s="230">
        <f>IF(N96="sníž. přenesená",J96,0)</f>
        <v>0</v>
      </c>
      <c r="BI96" s="230">
        <f>IF(N96="nulová",J96,0)</f>
        <v>0</v>
      </c>
      <c r="BJ96" s="21" t="s">
        <v>82</v>
      </c>
      <c r="BK96" s="230">
        <f>ROUND(I96*H96,2)</f>
        <v>0</v>
      </c>
      <c r="BL96" s="21" t="s">
        <v>606</v>
      </c>
      <c r="BM96" s="229" t="s">
        <v>268</v>
      </c>
    </row>
    <row r="97" s="2" customFormat="1" ht="16.5" customHeight="1">
      <c r="A97" s="42"/>
      <c r="B97" s="43"/>
      <c r="C97" s="218" t="s">
        <v>231</v>
      </c>
      <c r="D97" s="218" t="s">
        <v>226</v>
      </c>
      <c r="E97" s="219" t="s">
        <v>1724</v>
      </c>
      <c r="F97" s="220" t="s">
        <v>1725</v>
      </c>
      <c r="G97" s="221" t="s">
        <v>383</v>
      </c>
      <c r="H97" s="222">
        <v>6</v>
      </c>
      <c r="I97" s="223"/>
      <c r="J97" s="224">
        <f>ROUND(I97*H97,2)</f>
        <v>0</v>
      </c>
      <c r="K97" s="220" t="s">
        <v>28</v>
      </c>
      <c r="L97" s="48"/>
      <c r="M97" s="225" t="s">
        <v>28</v>
      </c>
      <c r="N97" s="226" t="s">
        <v>45</v>
      </c>
      <c r="O97" s="88"/>
      <c r="P97" s="227">
        <f>O97*H97</f>
        <v>0</v>
      </c>
      <c r="Q97" s="227">
        <v>0</v>
      </c>
      <c r="R97" s="227">
        <f>Q97*H97</f>
        <v>0</v>
      </c>
      <c r="S97" s="227">
        <v>0</v>
      </c>
      <c r="T97" s="228">
        <f>S97*H97</f>
        <v>0</v>
      </c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R97" s="229" t="s">
        <v>606</v>
      </c>
      <c r="AT97" s="229" t="s">
        <v>226</v>
      </c>
      <c r="AU97" s="229" t="s">
        <v>224</v>
      </c>
      <c r="AY97" s="21" t="s">
        <v>223</v>
      </c>
      <c r="BE97" s="230">
        <f>IF(N97="základní",J97,0)</f>
        <v>0</v>
      </c>
      <c r="BF97" s="230">
        <f>IF(N97="snížená",J97,0)</f>
        <v>0</v>
      </c>
      <c r="BG97" s="230">
        <f>IF(N97="zákl. přenesená",J97,0)</f>
        <v>0</v>
      </c>
      <c r="BH97" s="230">
        <f>IF(N97="sníž. přenesená",J97,0)</f>
        <v>0</v>
      </c>
      <c r="BI97" s="230">
        <f>IF(N97="nulová",J97,0)</f>
        <v>0</v>
      </c>
      <c r="BJ97" s="21" t="s">
        <v>82</v>
      </c>
      <c r="BK97" s="230">
        <f>ROUND(I97*H97,2)</f>
        <v>0</v>
      </c>
      <c r="BL97" s="21" t="s">
        <v>606</v>
      </c>
      <c r="BM97" s="229" t="s">
        <v>281</v>
      </c>
    </row>
    <row r="98" s="2" customFormat="1" ht="16.5" customHeight="1">
      <c r="A98" s="42"/>
      <c r="B98" s="43"/>
      <c r="C98" s="218" t="s">
        <v>261</v>
      </c>
      <c r="D98" s="218" t="s">
        <v>226</v>
      </c>
      <c r="E98" s="219" t="s">
        <v>1726</v>
      </c>
      <c r="F98" s="220" t="s">
        <v>1727</v>
      </c>
      <c r="G98" s="221" t="s">
        <v>383</v>
      </c>
      <c r="H98" s="222">
        <v>6</v>
      </c>
      <c r="I98" s="223"/>
      <c r="J98" s="224">
        <f>ROUND(I98*H98,2)</f>
        <v>0</v>
      </c>
      <c r="K98" s="220" t="s">
        <v>28</v>
      </c>
      <c r="L98" s="48"/>
      <c r="M98" s="225" t="s">
        <v>28</v>
      </c>
      <c r="N98" s="226" t="s">
        <v>45</v>
      </c>
      <c r="O98" s="88"/>
      <c r="P98" s="227">
        <f>O98*H98</f>
        <v>0</v>
      </c>
      <c r="Q98" s="227">
        <v>0</v>
      </c>
      <c r="R98" s="227">
        <f>Q98*H98</f>
        <v>0</v>
      </c>
      <c r="S98" s="227">
        <v>0</v>
      </c>
      <c r="T98" s="228">
        <f>S98*H98</f>
        <v>0</v>
      </c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R98" s="229" t="s">
        <v>606</v>
      </c>
      <c r="AT98" s="229" t="s">
        <v>226</v>
      </c>
      <c r="AU98" s="229" t="s">
        <v>224</v>
      </c>
      <c r="AY98" s="21" t="s">
        <v>223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21" t="s">
        <v>82</v>
      </c>
      <c r="BK98" s="230">
        <f>ROUND(I98*H98,2)</f>
        <v>0</v>
      </c>
      <c r="BL98" s="21" t="s">
        <v>606</v>
      </c>
      <c r="BM98" s="229" t="s">
        <v>293</v>
      </c>
    </row>
    <row r="99" s="2" customFormat="1" ht="16.5" customHeight="1">
      <c r="A99" s="42"/>
      <c r="B99" s="43"/>
      <c r="C99" s="218" t="s">
        <v>268</v>
      </c>
      <c r="D99" s="218" t="s">
        <v>226</v>
      </c>
      <c r="E99" s="219" t="s">
        <v>1728</v>
      </c>
      <c r="F99" s="220" t="s">
        <v>1729</v>
      </c>
      <c r="G99" s="221" t="s">
        <v>383</v>
      </c>
      <c r="H99" s="222">
        <v>6</v>
      </c>
      <c r="I99" s="223"/>
      <c r="J99" s="224">
        <f>ROUND(I99*H99,2)</f>
        <v>0</v>
      </c>
      <c r="K99" s="220" t="s">
        <v>28</v>
      </c>
      <c r="L99" s="48"/>
      <c r="M99" s="225" t="s">
        <v>28</v>
      </c>
      <c r="N99" s="226" t="s">
        <v>45</v>
      </c>
      <c r="O99" s="88"/>
      <c r="P99" s="227">
        <f>O99*H99</f>
        <v>0</v>
      </c>
      <c r="Q99" s="227">
        <v>0</v>
      </c>
      <c r="R99" s="227">
        <f>Q99*H99</f>
        <v>0</v>
      </c>
      <c r="S99" s="227">
        <v>0</v>
      </c>
      <c r="T99" s="228">
        <f>S99*H99</f>
        <v>0</v>
      </c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R99" s="229" t="s">
        <v>606</v>
      </c>
      <c r="AT99" s="229" t="s">
        <v>226</v>
      </c>
      <c r="AU99" s="229" t="s">
        <v>224</v>
      </c>
      <c r="AY99" s="21" t="s">
        <v>223</v>
      </c>
      <c r="BE99" s="230">
        <f>IF(N99="základní",J99,0)</f>
        <v>0</v>
      </c>
      <c r="BF99" s="230">
        <f>IF(N99="snížená",J99,0)</f>
        <v>0</v>
      </c>
      <c r="BG99" s="230">
        <f>IF(N99="zákl. přenesená",J99,0)</f>
        <v>0</v>
      </c>
      <c r="BH99" s="230">
        <f>IF(N99="sníž. přenesená",J99,0)</f>
        <v>0</v>
      </c>
      <c r="BI99" s="230">
        <f>IF(N99="nulová",J99,0)</f>
        <v>0</v>
      </c>
      <c r="BJ99" s="21" t="s">
        <v>82</v>
      </c>
      <c r="BK99" s="230">
        <f>ROUND(I99*H99,2)</f>
        <v>0</v>
      </c>
      <c r="BL99" s="21" t="s">
        <v>606</v>
      </c>
      <c r="BM99" s="229" t="s">
        <v>8</v>
      </c>
    </row>
    <row r="100" s="2" customFormat="1" ht="16.5" customHeight="1">
      <c r="A100" s="42"/>
      <c r="B100" s="43"/>
      <c r="C100" s="218" t="s">
        <v>274</v>
      </c>
      <c r="D100" s="218" t="s">
        <v>226</v>
      </c>
      <c r="E100" s="219" t="s">
        <v>1730</v>
      </c>
      <c r="F100" s="220" t="s">
        <v>1731</v>
      </c>
      <c r="G100" s="221" t="s">
        <v>240</v>
      </c>
      <c r="H100" s="222">
        <v>290</v>
      </c>
      <c r="I100" s="223"/>
      <c r="J100" s="224">
        <f>ROUND(I100*H100,2)</f>
        <v>0</v>
      </c>
      <c r="K100" s="220" t="s">
        <v>28</v>
      </c>
      <c r="L100" s="48"/>
      <c r="M100" s="225" t="s">
        <v>28</v>
      </c>
      <c r="N100" s="226" t="s">
        <v>45</v>
      </c>
      <c r="O100" s="88"/>
      <c r="P100" s="227">
        <f>O100*H100</f>
        <v>0</v>
      </c>
      <c r="Q100" s="227">
        <v>0</v>
      </c>
      <c r="R100" s="227">
        <f>Q100*H100</f>
        <v>0</v>
      </c>
      <c r="S100" s="227">
        <v>0</v>
      </c>
      <c r="T100" s="228">
        <f>S100*H100</f>
        <v>0</v>
      </c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R100" s="229" t="s">
        <v>606</v>
      </c>
      <c r="AT100" s="229" t="s">
        <v>226</v>
      </c>
      <c r="AU100" s="229" t="s">
        <v>224</v>
      </c>
      <c r="AY100" s="21" t="s">
        <v>223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21" t="s">
        <v>82</v>
      </c>
      <c r="BK100" s="230">
        <f>ROUND(I100*H100,2)</f>
        <v>0</v>
      </c>
      <c r="BL100" s="21" t="s">
        <v>606</v>
      </c>
      <c r="BM100" s="229" t="s">
        <v>318</v>
      </c>
    </row>
    <row r="101" s="2" customFormat="1" ht="16.5" customHeight="1">
      <c r="A101" s="42"/>
      <c r="B101" s="43"/>
      <c r="C101" s="218" t="s">
        <v>281</v>
      </c>
      <c r="D101" s="218" t="s">
        <v>226</v>
      </c>
      <c r="E101" s="219" t="s">
        <v>1732</v>
      </c>
      <c r="F101" s="220" t="s">
        <v>1733</v>
      </c>
      <c r="G101" s="221" t="s">
        <v>383</v>
      </c>
      <c r="H101" s="222">
        <v>6</v>
      </c>
      <c r="I101" s="223"/>
      <c r="J101" s="224">
        <f>ROUND(I101*H101,2)</f>
        <v>0</v>
      </c>
      <c r="K101" s="220" t="s">
        <v>28</v>
      </c>
      <c r="L101" s="48"/>
      <c r="M101" s="225" t="s">
        <v>28</v>
      </c>
      <c r="N101" s="226" t="s">
        <v>45</v>
      </c>
      <c r="O101" s="88"/>
      <c r="P101" s="227">
        <f>O101*H101</f>
        <v>0</v>
      </c>
      <c r="Q101" s="227">
        <v>0</v>
      </c>
      <c r="R101" s="227">
        <f>Q101*H101</f>
        <v>0</v>
      </c>
      <c r="S101" s="227">
        <v>0</v>
      </c>
      <c r="T101" s="228">
        <f>S101*H101</f>
        <v>0</v>
      </c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R101" s="229" t="s">
        <v>606</v>
      </c>
      <c r="AT101" s="229" t="s">
        <v>226</v>
      </c>
      <c r="AU101" s="229" t="s">
        <v>224</v>
      </c>
      <c r="AY101" s="21" t="s">
        <v>223</v>
      </c>
      <c r="BE101" s="230">
        <f>IF(N101="základní",J101,0)</f>
        <v>0</v>
      </c>
      <c r="BF101" s="230">
        <f>IF(N101="snížená",J101,0)</f>
        <v>0</v>
      </c>
      <c r="BG101" s="230">
        <f>IF(N101="zákl. přenesená",J101,0)</f>
        <v>0</v>
      </c>
      <c r="BH101" s="230">
        <f>IF(N101="sníž. přenesená",J101,0)</f>
        <v>0</v>
      </c>
      <c r="BI101" s="230">
        <f>IF(N101="nulová",J101,0)</f>
        <v>0</v>
      </c>
      <c r="BJ101" s="21" t="s">
        <v>82</v>
      </c>
      <c r="BK101" s="230">
        <f>ROUND(I101*H101,2)</f>
        <v>0</v>
      </c>
      <c r="BL101" s="21" t="s">
        <v>606</v>
      </c>
      <c r="BM101" s="229" t="s">
        <v>257</v>
      </c>
    </row>
    <row r="102" s="2" customFormat="1" ht="16.5" customHeight="1">
      <c r="A102" s="42"/>
      <c r="B102" s="43"/>
      <c r="C102" s="218" t="s">
        <v>287</v>
      </c>
      <c r="D102" s="218" t="s">
        <v>226</v>
      </c>
      <c r="E102" s="219" t="s">
        <v>1734</v>
      </c>
      <c r="F102" s="220" t="s">
        <v>1735</v>
      </c>
      <c r="G102" s="221" t="s">
        <v>383</v>
      </c>
      <c r="H102" s="222">
        <v>6</v>
      </c>
      <c r="I102" s="223"/>
      <c r="J102" s="224">
        <f>ROUND(I102*H102,2)</f>
        <v>0</v>
      </c>
      <c r="K102" s="220" t="s">
        <v>28</v>
      </c>
      <c r="L102" s="48"/>
      <c r="M102" s="225" t="s">
        <v>28</v>
      </c>
      <c r="N102" s="226" t="s">
        <v>45</v>
      </c>
      <c r="O102" s="88"/>
      <c r="P102" s="227">
        <f>O102*H102</f>
        <v>0</v>
      </c>
      <c r="Q102" s="227">
        <v>0</v>
      </c>
      <c r="R102" s="227">
        <f>Q102*H102</f>
        <v>0</v>
      </c>
      <c r="S102" s="227">
        <v>0</v>
      </c>
      <c r="T102" s="228">
        <f>S102*H102</f>
        <v>0</v>
      </c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R102" s="229" t="s">
        <v>606</v>
      </c>
      <c r="AT102" s="229" t="s">
        <v>226</v>
      </c>
      <c r="AU102" s="229" t="s">
        <v>224</v>
      </c>
      <c r="AY102" s="21" t="s">
        <v>223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21" t="s">
        <v>82</v>
      </c>
      <c r="BK102" s="230">
        <f>ROUND(I102*H102,2)</f>
        <v>0</v>
      </c>
      <c r="BL102" s="21" t="s">
        <v>606</v>
      </c>
      <c r="BM102" s="229" t="s">
        <v>340</v>
      </c>
    </row>
    <row r="103" s="2" customFormat="1" ht="16.5" customHeight="1">
      <c r="A103" s="42"/>
      <c r="B103" s="43"/>
      <c r="C103" s="218" t="s">
        <v>293</v>
      </c>
      <c r="D103" s="218" t="s">
        <v>226</v>
      </c>
      <c r="E103" s="219" t="s">
        <v>1736</v>
      </c>
      <c r="F103" s="220" t="s">
        <v>1737</v>
      </c>
      <c r="G103" s="221" t="s">
        <v>383</v>
      </c>
      <c r="H103" s="222">
        <v>6</v>
      </c>
      <c r="I103" s="223"/>
      <c r="J103" s="224">
        <f>ROUND(I103*H103,2)</f>
        <v>0</v>
      </c>
      <c r="K103" s="220" t="s">
        <v>28</v>
      </c>
      <c r="L103" s="48"/>
      <c r="M103" s="225" t="s">
        <v>28</v>
      </c>
      <c r="N103" s="226" t="s">
        <v>45</v>
      </c>
      <c r="O103" s="88"/>
      <c r="P103" s="227">
        <f>O103*H103</f>
        <v>0</v>
      </c>
      <c r="Q103" s="227">
        <v>0</v>
      </c>
      <c r="R103" s="227">
        <f>Q103*H103</f>
        <v>0</v>
      </c>
      <c r="S103" s="227">
        <v>0</v>
      </c>
      <c r="T103" s="228">
        <f>S103*H103</f>
        <v>0</v>
      </c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R103" s="229" t="s">
        <v>606</v>
      </c>
      <c r="AT103" s="229" t="s">
        <v>226</v>
      </c>
      <c r="AU103" s="229" t="s">
        <v>224</v>
      </c>
      <c r="AY103" s="21" t="s">
        <v>223</v>
      </c>
      <c r="BE103" s="230">
        <f>IF(N103="základní",J103,0)</f>
        <v>0</v>
      </c>
      <c r="BF103" s="230">
        <f>IF(N103="snížená",J103,0)</f>
        <v>0</v>
      </c>
      <c r="BG103" s="230">
        <f>IF(N103="zákl. přenesená",J103,0)</f>
        <v>0</v>
      </c>
      <c r="BH103" s="230">
        <f>IF(N103="sníž. přenesená",J103,0)</f>
        <v>0</v>
      </c>
      <c r="BI103" s="230">
        <f>IF(N103="nulová",J103,0)</f>
        <v>0</v>
      </c>
      <c r="BJ103" s="21" t="s">
        <v>82</v>
      </c>
      <c r="BK103" s="230">
        <f>ROUND(I103*H103,2)</f>
        <v>0</v>
      </c>
      <c r="BL103" s="21" t="s">
        <v>606</v>
      </c>
      <c r="BM103" s="229" t="s">
        <v>350</v>
      </c>
    </row>
    <row r="104" s="2" customFormat="1" ht="16.5" customHeight="1">
      <c r="A104" s="42"/>
      <c r="B104" s="43"/>
      <c r="C104" s="218" t="s">
        <v>109</v>
      </c>
      <c r="D104" s="218" t="s">
        <v>226</v>
      </c>
      <c r="E104" s="219" t="s">
        <v>1738</v>
      </c>
      <c r="F104" s="220" t="s">
        <v>1739</v>
      </c>
      <c r="G104" s="221" t="s">
        <v>1679</v>
      </c>
      <c r="H104" s="222">
        <v>1</v>
      </c>
      <c r="I104" s="223"/>
      <c r="J104" s="224">
        <f>ROUND(I104*H104,2)</f>
        <v>0</v>
      </c>
      <c r="K104" s="220" t="s">
        <v>28</v>
      </c>
      <c r="L104" s="48"/>
      <c r="M104" s="225" t="s">
        <v>28</v>
      </c>
      <c r="N104" s="226" t="s">
        <v>45</v>
      </c>
      <c r="O104" s="88"/>
      <c r="P104" s="227">
        <f>O104*H104</f>
        <v>0</v>
      </c>
      <c r="Q104" s="227">
        <v>0</v>
      </c>
      <c r="R104" s="227">
        <f>Q104*H104</f>
        <v>0</v>
      </c>
      <c r="S104" s="227">
        <v>0</v>
      </c>
      <c r="T104" s="228">
        <f>S104*H104</f>
        <v>0</v>
      </c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R104" s="229" t="s">
        <v>606</v>
      </c>
      <c r="AT104" s="229" t="s">
        <v>226</v>
      </c>
      <c r="AU104" s="229" t="s">
        <v>224</v>
      </c>
      <c r="AY104" s="21" t="s">
        <v>223</v>
      </c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21" t="s">
        <v>82</v>
      </c>
      <c r="BK104" s="230">
        <f>ROUND(I104*H104,2)</f>
        <v>0</v>
      </c>
      <c r="BL104" s="21" t="s">
        <v>606</v>
      </c>
      <c r="BM104" s="229" t="s">
        <v>362</v>
      </c>
    </row>
    <row r="105" s="2" customFormat="1" ht="16.5" customHeight="1">
      <c r="A105" s="42"/>
      <c r="B105" s="43"/>
      <c r="C105" s="218" t="s">
        <v>8</v>
      </c>
      <c r="D105" s="218" t="s">
        <v>226</v>
      </c>
      <c r="E105" s="219" t="s">
        <v>1740</v>
      </c>
      <c r="F105" s="220" t="s">
        <v>1741</v>
      </c>
      <c r="G105" s="221" t="s">
        <v>1679</v>
      </c>
      <c r="H105" s="222">
        <v>1</v>
      </c>
      <c r="I105" s="223"/>
      <c r="J105" s="224">
        <f>ROUND(I105*H105,2)</f>
        <v>0</v>
      </c>
      <c r="K105" s="220" t="s">
        <v>28</v>
      </c>
      <c r="L105" s="48"/>
      <c r="M105" s="225" t="s">
        <v>28</v>
      </c>
      <c r="N105" s="226" t="s">
        <v>45</v>
      </c>
      <c r="O105" s="88"/>
      <c r="P105" s="227">
        <f>O105*H105</f>
        <v>0</v>
      </c>
      <c r="Q105" s="227">
        <v>0</v>
      </c>
      <c r="R105" s="227">
        <f>Q105*H105</f>
        <v>0</v>
      </c>
      <c r="S105" s="227">
        <v>0</v>
      </c>
      <c r="T105" s="228">
        <f>S105*H105</f>
        <v>0</v>
      </c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R105" s="229" t="s">
        <v>606</v>
      </c>
      <c r="AT105" s="229" t="s">
        <v>226</v>
      </c>
      <c r="AU105" s="229" t="s">
        <v>224</v>
      </c>
      <c r="AY105" s="21" t="s">
        <v>223</v>
      </c>
      <c r="BE105" s="230">
        <f>IF(N105="základní",J105,0)</f>
        <v>0</v>
      </c>
      <c r="BF105" s="230">
        <f>IF(N105="snížená",J105,0)</f>
        <v>0</v>
      </c>
      <c r="BG105" s="230">
        <f>IF(N105="zákl. přenesená",J105,0)</f>
        <v>0</v>
      </c>
      <c r="BH105" s="230">
        <f>IF(N105="sníž. přenesená",J105,0)</f>
        <v>0</v>
      </c>
      <c r="BI105" s="230">
        <f>IF(N105="nulová",J105,0)</f>
        <v>0</v>
      </c>
      <c r="BJ105" s="21" t="s">
        <v>82</v>
      </c>
      <c r="BK105" s="230">
        <f>ROUND(I105*H105,2)</f>
        <v>0</v>
      </c>
      <c r="BL105" s="21" t="s">
        <v>606</v>
      </c>
      <c r="BM105" s="229" t="s">
        <v>374</v>
      </c>
    </row>
    <row r="106" s="2" customFormat="1" ht="33" customHeight="1">
      <c r="A106" s="42"/>
      <c r="B106" s="43"/>
      <c r="C106" s="218" t="s">
        <v>313</v>
      </c>
      <c r="D106" s="218" t="s">
        <v>226</v>
      </c>
      <c r="E106" s="219" t="s">
        <v>1742</v>
      </c>
      <c r="F106" s="220" t="s">
        <v>1686</v>
      </c>
      <c r="G106" s="221" t="s">
        <v>1679</v>
      </c>
      <c r="H106" s="222">
        <v>1</v>
      </c>
      <c r="I106" s="223"/>
      <c r="J106" s="224">
        <f>ROUND(I106*H106,2)</f>
        <v>0</v>
      </c>
      <c r="K106" s="220" t="s">
        <v>28</v>
      </c>
      <c r="L106" s="48"/>
      <c r="M106" s="225" t="s">
        <v>28</v>
      </c>
      <c r="N106" s="226" t="s">
        <v>45</v>
      </c>
      <c r="O106" s="88"/>
      <c r="P106" s="227">
        <f>O106*H106</f>
        <v>0</v>
      </c>
      <c r="Q106" s="227">
        <v>0</v>
      </c>
      <c r="R106" s="227">
        <f>Q106*H106</f>
        <v>0</v>
      </c>
      <c r="S106" s="227">
        <v>0</v>
      </c>
      <c r="T106" s="228">
        <f>S106*H106</f>
        <v>0</v>
      </c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R106" s="229" t="s">
        <v>606</v>
      </c>
      <c r="AT106" s="229" t="s">
        <v>226</v>
      </c>
      <c r="AU106" s="229" t="s">
        <v>224</v>
      </c>
      <c r="AY106" s="21" t="s">
        <v>223</v>
      </c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21" t="s">
        <v>82</v>
      </c>
      <c r="BK106" s="230">
        <f>ROUND(I106*H106,2)</f>
        <v>0</v>
      </c>
      <c r="BL106" s="21" t="s">
        <v>606</v>
      </c>
      <c r="BM106" s="229" t="s">
        <v>385</v>
      </c>
    </row>
    <row r="107" s="12" customFormat="1" ht="20.88" customHeight="1">
      <c r="A107" s="12"/>
      <c r="B107" s="202"/>
      <c r="C107" s="203"/>
      <c r="D107" s="204" t="s">
        <v>73</v>
      </c>
      <c r="E107" s="216" t="s">
        <v>1295</v>
      </c>
      <c r="F107" s="216" t="s">
        <v>1743</v>
      </c>
      <c r="G107" s="203"/>
      <c r="H107" s="203"/>
      <c r="I107" s="206"/>
      <c r="J107" s="217">
        <f>BK107</f>
        <v>0</v>
      </c>
      <c r="K107" s="203"/>
      <c r="L107" s="208"/>
      <c r="M107" s="209"/>
      <c r="N107" s="210"/>
      <c r="O107" s="210"/>
      <c r="P107" s="211">
        <f>SUM(P108:P113)</f>
        <v>0</v>
      </c>
      <c r="Q107" s="210"/>
      <c r="R107" s="211">
        <f>SUM(R108:R113)</f>
        <v>0</v>
      </c>
      <c r="S107" s="210"/>
      <c r="T107" s="212">
        <f>SUM(T108:T113)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13" t="s">
        <v>224</v>
      </c>
      <c r="AT107" s="214" t="s">
        <v>73</v>
      </c>
      <c r="AU107" s="214" t="s">
        <v>84</v>
      </c>
      <c r="AY107" s="213" t="s">
        <v>223</v>
      </c>
      <c r="BK107" s="215">
        <f>SUM(BK108:BK113)</f>
        <v>0</v>
      </c>
    </row>
    <row r="108" s="2" customFormat="1" ht="24.15" customHeight="1">
      <c r="A108" s="42"/>
      <c r="B108" s="43"/>
      <c r="C108" s="218" t="s">
        <v>318</v>
      </c>
      <c r="D108" s="218" t="s">
        <v>226</v>
      </c>
      <c r="E108" s="219" t="s">
        <v>1744</v>
      </c>
      <c r="F108" s="220" t="s">
        <v>1745</v>
      </c>
      <c r="G108" s="221" t="s">
        <v>383</v>
      </c>
      <c r="H108" s="222">
        <v>1</v>
      </c>
      <c r="I108" s="223"/>
      <c r="J108" s="224">
        <f>ROUND(I108*H108,2)</f>
        <v>0</v>
      </c>
      <c r="K108" s="220" t="s">
        <v>28</v>
      </c>
      <c r="L108" s="48"/>
      <c r="M108" s="225" t="s">
        <v>28</v>
      </c>
      <c r="N108" s="226" t="s">
        <v>45</v>
      </c>
      <c r="O108" s="88"/>
      <c r="P108" s="227">
        <f>O108*H108</f>
        <v>0</v>
      </c>
      <c r="Q108" s="227">
        <v>0</v>
      </c>
      <c r="R108" s="227">
        <f>Q108*H108</f>
        <v>0</v>
      </c>
      <c r="S108" s="227">
        <v>0</v>
      </c>
      <c r="T108" s="228">
        <f>S108*H108</f>
        <v>0</v>
      </c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R108" s="229" t="s">
        <v>606</v>
      </c>
      <c r="AT108" s="229" t="s">
        <v>226</v>
      </c>
      <c r="AU108" s="229" t="s">
        <v>224</v>
      </c>
      <c r="AY108" s="21" t="s">
        <v>223</v>
      </c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21" t="s">
        <v>82</v>
      </c>
      <c r="BK108" s="230">
        <f>ROUND(I108*H108,2)</f>
        <v>0</v>
      </c>
      <c r="BL108" s="21" t="s">
        <v>606</v>
      </c>
      <c r="BM108" s="229" t="s">
        <v>394</v>
      </c>
    </row>
    <row r="109" s="2" customFormat="1" ht="16.5" customHeight="1">
      <c r="A109" s="42"/>
      <c r="B109" s="43"/>
      <c r="C109" s="218" t="s">
        <v>134</v>
      </c>
      <c r="D109" s="218" t="s">
        <v>226</v>
      </c>
      <c r="E109" s="219" t="s">
        <v>1746</v>
      </c>
      <c r="F109" s="220" t="s">
        <v>1747</v>
      </c>
      <c r="G109" s="221" t="s">
        <v>383</v>
      </c>
      <c r="H109" s="222">
        <v>1</v>
      </c>
      <c r="I109" s="223"/>
      <c r="J109" s="224">
        <f>ROUND(I109*H109,2)</f>
        <v>0</v>
      </c>
      <c r="K109" s="220" t="s">
        <v>28</v>
      </c>
      <c r="L109" s="48"/>
      <c r="M109" s="225" t="s">
        <v>28</v>
      </c>
      <c r="N109" s="226" t="s">
        <v>45</v>
      </c>
      <c r="O109" s="88"/>
      <c r="P109" s="227">
        <f>O109*H109</f>
        <v>0</v>
      </c>
      <c r="Q109" s="227">
        <v>0</v>
      </c>
      <c r="R109" s="227">
        <f>Q109*H109</f>
        <v>0</v>
      </c>
      <c r="S109" s="227">
        <v>0</v>
      </c>
      <c r="T109" s="228">
        <f>S109*H109</f>
        <v>0</v>
      </c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R109" s="229" t="s">
        <v>606</v>
      </c>
      <c r="AT109" s="229" t="s">
        <v>226</v>
      </c>
      <c r="AU109" s="229" t="s">
        <v>224</v>
      </c>
      <c r="AY109" s="21" t="s">
        <v>223</v>
      </c>
      <c r="BE109" s="230">
        <f>IF(N109="základní",J109,0)</f>
        <v>0</v>
      </c>
      <c r="BF109" s="230">
        <f>IF(N109="snížená",J109,0)</f>
        <v>0</v>
      </c>
      <c r="BG109" s="230">
        <f>IF(N109="zákl. přenesená",J109,0)</f>
        <v>0</v>
      </c>
      <c r="BH109" s="230">
        <f>IF(N109="sníž. přenesená",J109,0)</f>
        <v>0</v>
      </c>
      <c r="BI109" s="230">
        <f>IF(N109="nulová",J109,0)</f>
        <v>0</v>
      </c>
      <c r="BJ109" s="21" t="s">
        <v>82</v>
      </c>
      <c r="BK109" s="230">
        <f>ROUND(I109*H109,2)</f>
        <v>0</v>
      </c>
      <c r="BL109" s="21" t="s">
        <v>606</v>
      </c>
      <c r="BM109" s="229" t="s">
        <v>408</v>
      </c>
    </row>
    <row r="110" s="2" customFormat="1" ht="16.5" customHeight="1">
      <c r="A110" s="42"/>
      <c r="B110" s="43"/>
      <c r="C110" s="218" t="s">
        <v>257</v>
      </c>
      <c r="D110" s="218" t="s">
        <v>226</v>
      </c>
      <c r="E110" s="219" t="s">
        <v>1748</v>
      </c>
      <c r="F110" s="220" t="s">
        <v>1749</v>
      </c>
      <c r="G110" s="221" t="s">
        <v>383</v>
      </c>
      <c r="H110" s="222">
        <v>1</v>
      </c>
      <c r="I110" s="223"/>
      <c r="J110" s="224">
        <f>ROUND(I110*H110,2)</f>
        <v>0</v>
      </c>
      <c r="K110" s="220" t="s">
        <v>28</v>
      </c>
      <c r="L110" s="48"/>
      <c r="M110" s="225" t="s">
        <v>28</v>
      </c>
      <c r="N110" s="226" t="s">
        <v>45</v>
      </c>
      <c r="O110" s="88"/>
      <c r="P110" s="227">
        <f>O110*H110</f>
        <v>0</v>
      </c>
      <c r="Q110" s="227">
        <v>0</v>
      </c>
      <c r="R110" s="227">
        <f>Q110*H110</f>
        <v>0</v>
      </c>
      <c r="S110" s="227">
        <v>0</v>
      </c>
      <c r="T110" s="228">
        <f>S110*H110</f>
        <v>0</v>
      </c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R110" s="229" t="s">
        <v>606</v>
      </c>
      <c r="AT110" s="229" t="s">
        <v>226</v>
      </c>
      <c r="AU110" s="229" t="s">
        <v>224</v>
      </c>
      <c r="AY110" s="21" t="s">
        <v>223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21" t="s">
        <v>82</v>
      </c>
      <c r="BK110" s="230">
        <f>ROUND(I110*H110,2)</f>
        <v>0</v>
      </c>
      <c r="BL110" s="21" t="s">
        <v>606</v>
      </c>
      <c r="BM110" s="229" t="s">
        <v>420</v>
      </c>
    </row>
    <row r="111" s="2" customFormat="1" ht="16.5" customHeight="1">
      <c r="A111" s="42"/>
      <c r="B111" s="43"/>
      <c r="C111" s="218" t="s">
        <v>333</v>
      </c>
      <c r="D111" s="218" t="s">
        <v>226</v>
      </c>
      <c r="E111" s="219" t="s">
        <v>1750</v>
      </c>
      <c r="F111" s="220" t="s">
        <v>1751</v>
      </c>
      <c r="G111" s="221" t="s">
        <v>383</v>
      </c>
      <c r="H111" s="222">
        <v>2</v>
      </c>
      <c r="I111" s="223"/>
      <c r="J111" s="224">
        <f>ROUND(I111*H111,2)</f>
        <v>0</v>
      </c>
      <c r="K111" s="220" t="s">
        <v>28</v>
      </c>
      <c r="L111" s="48"/>
      <c r="M111" s="225" t="s">
        <v>28</v>
      </c>
      <c r="N111" s="226" t="s">
        <v>45</v>
      </c>
      <c r="O111" s="88"/>
      <c r="P111" s="227">
        <f>O111*H111</f>
        <v>0</v>
      </c>
      <c r="Q111" s="227">
        <v>0</v>
      </c>
      <c r="R111" s="227">
        <f>Q111*H111</f>
        <v>0</v>
      </c>
      <c r="S111" s="227">
        <v>0</v>
      </c>
      <c r="T111" s="228">
        <f>S111*H111</f>
        <v>0</v>
      </c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R111" s="229" t="s">
        <v>606</v>
      </c>
      <c r="AT111" s="229" t="s">
        <v>226</v>
      </c>
      <c r="AU111" s="229" t="s">
        <v>224</v>
      </c>
      <c r="AY111" s="21" t="s">
        <v>223</v>
      </c>
      <c r="BE111" s="230">
        <f>IF(N111="základní",J111,0)</f>
        <v>0</v>
      </c>
      <c r="BF111" s="230">
        <f>IF(N111="snížená",J111,0)</f>
        <v>0</v>
      </c>
      <c r="BG111" s="230">
        <f>IF(N111="zákl. přenesená",J111,0)</f>
        <v>0</v>
      </c>
      <c r="BH111" s="230">
        <f>IF(N111="sníž. přenesená",J111,0)</f>
        <v>0</v>
      </c>
      <c r="BI111" s="230">
        <f>IF(N111="nulová",J111,0)</f>
        <v>0</v>
      </c>
      <c r="BJ111" s="21" t="s">
        <v>82</v>
      </c>
      <c r="BK111" s="230">
        <f>ROUND(I111*H111,2)</f>
        <v>0</v>
      </c>
      <c r="BL111" s="21" t="s">
        <v>606</v>
      </c>
      <c r="BM111" s="229" t="s">
        <v>430</v>
      </c>
    </row>
    <row r="112" s="2" customFormat="1" ht="16.5" customHeight="1">
      <c r="A112" s="42"/>
      <c r="B112" s="43"/>
      <c r="C112" s="218" t="s">
        <v>340</v>
      </c>
      <c r="D112" s="218" t="s">
        <v>226</v>
      </c>
      <c r="E112" s="219" t="s">
        <v>1752</v>
      </c>
      <c r="F112" s="220" t="s">
        <v>1753</v>
      </c>
      <c r="G112" s="221" t="s">
        <v>383</v>
      </c>
      <c r="H112" s="222">
        <v>1</v>
      </c>
      <c r="I112" s="223"/>
      <c r="J112" s="224">
        <f>ROUND(I112*H112,2)</f>
        <v>0</v>
      </c>
      <c r="K112" s="220" t="s">
        <v>28</v>
      </c>
      <c r="L112" s="48"/>
      <c r="M112" s="225" t="s">
        <v>28</v>
      </c>
      <c r="N112" s="226" t="s">
        <v>45</v>
      </c>
      <c r="O112" s="88"/>
      <c r="P112" s="227">
        <f>O112*H112</f>
        <v>0</v>
      </c>
      <c r="Q112" s="227">
        <v>0</v>
      </c>
      <c r="R112" s="227">
        <f>Q112*H112</f>
        <v>0</v>
      </c>
      <c r="S112" s="227">
        <v>0</v>
      </c>
      <c r="T112" s="228">
        <f>S112*H112</f>
        <v>0</v>
      </c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R112" s="229" t="s">
        <v>606</v>
      </c>
      <c r="AT112" s="229" t="s">
        <v>226</v>
      </c>
      <c r="AU112" s="229" t="s">
        <v>224</v>
      </c>
      <c r="AY112" s="21" t="s">
        <v>223</v>
      </c>
      <c r="BE112" s="230">
        <f>IF(N112="základní",J112,0)</f>
        <v>0</v>
      </c>
      <c r="BF112" s="230">
        <f>IF(N112="snížená",J112,0)</f>
        <v>0</v>
      </c>
      <c r="BG112" s="230">
        <f>IF(N112="zákl. přenesená",J112,0)</f>
        <v>0</v>
      </c>
      <c r="BH112" s="230">
        <f>IF(N112="sníž. přenesená",J112,0)</f>
        <v>0</v>
      </c>
      <c r="BI112" s="230">
        <f>IF(N112="nulová",J112,0)</f>
        <v>0</v>
      </c>
      <c r="BJ112" s="21" t="s">
        <v>82</v>
      </c>
      <c r="BK112" s="230">
        <f>ROUND(I112*H112,2)</f>
        <v>0</v>
      </c>
      <c r="BL112" s="21" t="s">
        <v>606</v>
      </c>
      <c r="BM112" s="229" t="s">
        <v>442</v>
      </c>
    </row>
    <row r="113" s="2" customFormat="1" ht="16.5" customHeight="1">
      <c r="A113" s="42"/>
      <c r="B113" s="43"/>
      <c r="C113" s="218" t="s">
        <v>345</v>
      </c>
      <c r="D113" s="218" t="s">
        <v>226</v>
      </c>
      <c r="E113" s="219" t="s">
        <v>1754</v>
      </c>
      <c r="F113" s="220" t="s">
        <v>1755</v>
      </c>
      <c r="G113" s="221" t="s">
        <v>383</v>
      </c>
      <c r="H113" s="222">
        <v>1</v>
      </c>
      <c r="I113" s="223"/>
      <c r="J113" s="224">
        <f>ROUND(I113*H113,2)</f>
        <v>0</v>
      </c>
      <c r="K113" s="220" t="s">
        <v>28</v>
      </c>
      <c r="L113" s="48"/>
      <c r="M113" s="225" t="s">
        <v>28</v>
      </c>
      <c r="N113" s="226" t="s">
        <v>45</v>
      </c>
      <c r="O113" s="88"/>
      <c r="P113" s="227">
        <f>O113*H113</f>
        <v>0</v>
      </c>
      <c r="Q113" s="227">
        <v>0</v>
      </c>
      <c r="R113" s="227">
        <f>Q113*H113</f>
        <v>0</v>
      </c>
      <c r="S113" s="227">
        <v>0</v>
      </c>
      <c r="T113" s="228">
        <f>S113*H113</f>
        <v>0</v>
      </c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R113" s="229" t="s">
        <v>606</v>
      </c>
      <c r="AT113" s="229" t="s">
        <v>226</v>
      </c>
      <c r="AU113" s="229" t="s">
        <v>224</v>
      </c>
      <c r="AY113" s="21" t="s">
        <v>223</v>
      </c>
      <c r="BE113" s="230">
        <f>IF(N113="základní",J113,0)</f>
        <v>0</v>
      </c>
      <c r="BF113" s="230">
        <f>IF(N113="snížená",J113,0)</f>
        <v>0</v>
      </c>
      <c r="BG113" s="230">
        <f>IF(N113="zákl. přenesená",J113,0)</f>
        <v>0</v>
      </c>
      <c r="BH113" s="230">
        <f>IF(N113="sníž. přenesená",J113,0)</f>
        <v>0</v>
      </c>
      <c r="BI113" s="230">
        <f>IF(N113="nulová",J113,0)</f>
        <v>0</v>
      </c>
      <c r="BJ113" s="21" t="s">
        <v>82</v>
      </c>
      <c r="BK113" s="230">
        <f>ROUND(I113*H113,2)</f>
        <v>0</v>
      </c>
      <c r="BL113" s="21" t="s">
        <v>606</v>
      </c>
      <c r="BM113" s="229" t="s">
        <v>450</v>
      </c>
    </row>
    <row r="114" s="12" customFormat="1" ht="22.8" customHeight="1">
      <c r="A114" s="12"/>
      <c r="B114" s="202"/>
      <c r="C114" s="203"/>
      <c r="D114" s="204" t="s">
        <v>73</v>
      </c>
      <c r="E114" s="216" t="s">
        <v>1316</v>
      </c>
      <c r="F114" s="216" t="s">
        <v>1694</v>
      </c>
      <c r="G114" s="203"/>
      <c r="H114" s="203"/>
      <c r="I114" s="206"/>
      <c r="J114" s="217">
        <f>BK114</f>
        <v>0</v>
      </c>
      <c r="K114" s="203"/>
      <c r="L114" s="208"/>
      <c r="M114" s="209"/>
      <c r="N114" s="210"/>
      <c r="O114" s="210"/>
      <c r="P114" s="211">
        <f>SUM(P115:P117)</f>
        <v>0</v>
      </c>
      <c r="Q114" s="210"/>
      <c r="R114" s="211">
        <f>SUM(R115:R117)</f>
        <v>0</v>
      </c>
      <c r="S114" s="210"/>
      <c r="T114" s="212">
        <f>SUM(T115:T117)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13" t="s">
        <v>224</v>
      </c>
      <c r="AT114" s="214" t="s">
        <v>73</v>
      </c>
      <c r="AU114" s="214" t="s">
        <v>82</v>
      </c>
      <c r="AY114" s="213" t="s">
        <v>223</v>
      </c>
      <c r="BK114" s="215">
        <f>SUM(BK115:BK117)</f>
        <v>0</v>
      </c>
    </row>
    <row r="115" s="2" customFormat="1" ht="16.5" customHeight="1">
      <c r="A115" s="42"/>
      <c r="B115" s="43"/>
      <c r="C115" s="218" t="s">
        <v>350</v>
      </c>
      <c r="D115" s="218" t="s">
        <v>226</v>
      </c>
      <c r="E115" s="219" t="s">
        <v>1756</v>
      </c>
      <c r="F115" s="220" t="s">
        <v>1678</v>
      </c>
      <c r="G115" s="221" t="s">
        <v>1698</v>
      </c>
      <c r="H115" s="222">
        <v>1</v>
      </c>
      <c r="I115" s="223"/>
      <c r="J115" s="224">
        <f>ROUND(I115*H115,2)</f>
        <v>0</v>
      </c>
      <c r="K115" s="220" t="s">
        <v>28</v>
      </c>
      <c r="L115" s="48"/>
      <c r="M115" s="225" t="s">
        <v>28</v>
      </c>
      <c r="N115" s="226" t="s">
        <v>45</v>
      </c>
      <c r="O115" s="88"/>
      <c r="P115" s="227">
        <f>O115*H115</f>
        <v>0</v>
      </c>
      <c r="Q115" s="227">
        <v>0</v>
      </c>
      <c r="R115" s="227">
        <f>Q115*H115</f>
        <v>0</v>
      </c>
      <c r="S115" s="227">
        <v>0</v>
      </c>
      <c r="T115" s="228">
        <f>S115*H115</f>
        <v>0</v>
      </c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R115" s="229" t="s">
        <v>606</v>
      </c>
      <c r="AT115" s="229" t="s">
        <v>226</v>
      </c>
      <c r="AU115" s="229" t="s">
        <v>84</v>
      </c>
      <c r="AY115" s="21" t="s">
        <v>223</v>
      </c>
      <c r="BE115" s="230">
        <f>IF(N115="základní",J115,0)</f>
        <v>0</v>
      </c>
      <c r="BF115" s="230">
        <f>IF(N115="snížená",J115,0)</f>
        <v>0</v>
      </c>
      <c r="BG115" s="230">
        <f>IF(N115="zákl. přenesená",J115,0)</f>
        <v>0</v>
      </c>
      <c r="BH115" s="230">
        <f>IF(N115="sníž. přenesená",J115,0)</f>
        <v>0</v>
      </c>
      <c r="BI115" s="230">
        <f>IF(N115="nulová",J115,0)</f>
        <v>0</v>
      </c>
      <c r="BJ115" s="21" t="s">
        <v>82</v>
      </c>
      <c r="BK115" s="230">
        <f>ROUND(I115*H115,2)</f>
        <v>0</v>
      </c>
      <c r="BL115" s="21" t="s">
        <v>606</v>
      </c>
      <c r="BM115" s="229" t="s">
        <v>462</v>
      </c>
    </row>
    <row r="116" s="2" customFormat="1" ht="16.5" customHeight="1">
      <c r="A116" s="42"/>
      <c r="B116" s="43"/>
      <c r="C116" s="218" t="s">
        <v>7</v>
      </c>
      <c r="D116" s="218" t="s">
        <v>226</v>
      </c>
      <c r="E116" s="219" t="s">
        <v>1757</v>
      </c>
      <c r="F116" s="220" t="s">
        <v>1705</v>
      </c>
      <c r="G116" s="221" t="s">
        <v>1698</v>
      </c>
      <c r="H116" s="222">
        <v>1</v>
      </c>
      <c r="I116" s="223"/>
      <c r="J116" s="224">
        <f>ROUND(I116*H116,2)</f>
        <v>0</v>
      </c>
      <c r="K116" s="220" t="s">
        <v>28</v>
      </c>
      <c r="L116" s="48"/>
      <c r="M116" s="225" t="s">
        <v>28</v>
      </c>
      <c r="N116" s="226" t="s">
        <v>45</v>
      </c>
      <c r="O116" s="88"/>
      <c r="P116" s="227">
        <f>O116*H116</f>
        <v>0</v>
      </c>
      <c r="Q116" s="227">
        <v>0</v>
      </c>
      <c r="R116" s="227">
        <f>Q116*H116</f>
        <v>0</v>
      </c>
      <c r="S116" s="227">
        <v>0</v>
      </c>
      <c r="T116" s="228">
        <f>S116*H116</f>
        <v>0</v>
      </c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R116" s="229" t="s">
        <v>606</v>
      </c>
      <c r="AT116" s="229" t="s">
        <v>226</v>
      </c>
      <c r="AU116" s="229" t="s">
        <v>84</v>
      </c>
      <c r="AY116" s="21" t="s">
        <v>223</v>
      </c>
      <c r="BE116" s="230">
        <f>IF(N116="základní",J116,0)</f>
        <v>0</v>
      </c>
      <c r="BF116" s="230">
        <f>IF(N116="snížená",J116,0)</f>
        <v>0</v>
      </c>
      <c r="BG116" s="230">
        <f>IF(N116="zákl. přenesená",J116,0)</f>
        <v>0</v>
      </c>
      <c r="BH116" s="230">
        <f>IF(N116="sníž. přenesená",J116,0)</f>
        <v>0</v>
      </c>
      <c r="BI116" s="230">
        <f>IF(N116="nulová",J116,0)</f>
        <v>0</v>
      </c>
      <c r="BJ116" s="21" t="s">
        <v>82</v>
      </c>
      <c r="BK116" s="230">
        <f>ROUND(I116*H116,2)</f>
        <v>0</v>
      </c>
      <c r="BL116" s="21" t="s">
        <v>606</v>
      </c>
      <c r="BM116" s="229" t="s">
        <v>481</v>
      </c>
    </row>
    <row r="117" s="2" customFormat="1" ht="16.5" customHeight="1">
      <c r="A117" s="42"/>
      <c r="B117" s="43"/>
      <c r="C117" s="218" t="s">
        <v>362</v>
      </c>
      <c r="D117" s="218" t="s">
        <v>226</v>
      </c>
      <c r="E117" s="219" t="s">
        <v>1758</v>
      </c>
      <c r="F117" s="220" t="s">
        <v>1708</v>
      </c>
      <c r="G117" s="221" t="s">
        <v>1698</v>
      </c>
      <c r="H117" s="222">
        <v>1</v>
      </c>
      <c r="I117" s="223"/>
      <c r="J117" s="224">
        <f>ROUND(I117*H117,2)</f>
        <v>0</v>
      </c>
      <c r="K117" s="220" t="s">
        <v>28</v>
      </c>
      <c r="L117" s="48"/>
      <c r="M117" s="306" t="s">
        <v>28</v>
      </c>
      <c r="N117" s="307" t="s">
        <v>45</v>
      </c>
      <c r="O117" s="308"/>
      <c r="P117" s="309">
        <f>O117*H117</f>
        <v>0</v>
      </c>
      <c r="Q117" s="309">
        <v>0</v>
      </c>
      <c r="R117" s="309">
        <f>Q117*H117</f>
        <v>0</v>
      </c>
      <c r="S117" s="309">
        <v>0</v>
      </c>
      <c r="T117" s="310">
        <f>S117*H117</f>
        <v>0</v>
      </c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R117" s="229" t="s">
        <v>606</v>
      </c>
      <c r="AT117" s="229" t="s">
        <v>226</v>
      </c>
      <c r="AU117" s="229" t="s">
        <v>84</v>
      </c>
      <c r="AY117" s="21" t="s">
        <v>223</v>
      </c>
      <c r="BE117" s="230">
        <f>IF(N117="základní",J117,0)</f>
        <v>0</v>
      </c>
      <c r="BF117" s="230">
        <f>IF(N117="snížená",J117,0)</f>
        <v>0</v>
      </c>
      <c r="BG117" s="230">
        <f>IF(N117="zákl. přenesená",J117,0)</f>
        <v>0</v>
      </c>
      <c r="BH117" s="230">
        <f>IF(N117="sníž. přenesená",J117,0)</f>
        <v>0</v>
      </c>
      <c r="BI117" s="230">
        <f>IF(N117="nulová",J117,0)</f>
        <v>0</v>
      </c>
      <c r="BJ117" s="21" t="s">
        <v>82</v>
      </c>
      <c r="BK117" s="230">
        <f>ROUND(I117*H117,2)</f>
        <v>0</v>
      </c>
      <c r="BL117" s="21" t="s">
        <v>606</v>
      </c>
      <c r="BM117" s="229" t="s">
        <v>489</v>
      </c>
    </row>
    <row r="118" s="2" customFormat="1" ht="6.96" customHeight="1">
      <c r="A118" s="42"/>
      <c r="B118" s="63"/>
      <c r="C118" s="64"/>
      <c r="D118" s="64"/>
      <c r="E118" s="64"/>
      <c r="F118" s="64"/>
      <c r="G118" s="64"/>
      <c r="H118" s="64"/>
      <c r="I118" s="64"/>
      <c r="J118" s="64"/>
      <c r="K118" s="64"/>
      <c r="L118" s="48"/>
      <c r="M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</row>
  </sheetData>
  <sheetProtection sheet="1" autoFilter="0" formatColumns="0" formatRows="0" objects="1" scenarios="1" spinCount="100000" saltValue="banGw2qqbM/3FTkuQ8AsVZia0Uskn6FCNHrzkMlFTP2qdowp6xmfCyeK09S0oz88q/oq4yAfpFfOaYYMVZm0ng==" hashValue="+Yh6+lNNvNR37oqq2NKieLPP7CQ+j/Qlm2JeGfDerLqN5o7BQ5KyjeFtuXTvxJOoUn5WW6c1YpJ4UItNNFgPqg==" algorithmName="SHA-512" password="CEE1"/>
  <autoFilter ref="C89:K11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1" t="s">
        <v>97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24"/>
      <c r="AT3" s="21" t="s">
        <v>84</v>
      </c>
    </row>
    <row r="4" s="1" customFormat="1" ht="24.96" customHeight="1">
      <c r="B4" s="24"/>
      <c r="D4" s="145" t="s">
        <v>112</v>
      </c>
      <c r="L4" s="24"/>
      <c r="M4" s="146" t="s">
        <v>10</v>
      </c>
      <c r="AT4" s="21" t="s">
        <v>4</v>
      </c>
    </row>
    <row r="5" s="1" customFormat="1" ht="6.96" customHeight="1">
      <c r="B5" s="24"/>
      <c r="L5" s="24"/>
    </row>
    <row r="6" s="1" customFormat="1" ht="12" customHeight="1">
      <c r="B6" s="24"/>
      <c r="D6" s="147" t="s">
        <v>16</v>
      </c>
      <c r="L6" s="24"/>
    </row>
    <row r="7" s="1" customFormat="1" ht="16.5" customHeight="1">
      <c r="B7" s="24"/>
      <c r="E7" s="148" t="str">
        <f>'Rekapitulace stavby'!K6</f>
        <v>Rekonstrukce rozvodů elektro, vody a topení Masarykovo nám. 100/33 a 99/67</v>
      </c>
      <c r="F7" s="147"/>
      <c r="G7" s="147"/>
      <c r="H7" s="147"/>
      <c r="L7" s="24"/>
    </row>
    <row r="8" s="2" customFormat="1" ht="12" customHeight="1">
      <c r="A8" s="42"/>
      <c r="B8" s="48"/>
      <c r="C8" s="42"/>
      <c r="D8" s="147" t="s">
        <v>121</v>
      </c>
      <c r="E8" s="42"/>
      <c r="F8" s="42"/>
      <c r="G8" s="42"/>
      <c r="H8" s="42"/>
      <c r="I8" s="42"/>
      <c r="J8" s="42"/>
      <c r="K8" s="42"/>
      <c r="L8" s="149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50" t="s">
        <v>1759</v>
      </c>
      <c r="F9" s="42"/>
      <c r="G9" s="42"/>
      <c r="H9" s="42"/>
      <c r="I9" s="42"/>
      <c r="J9" s="42"/>
      <c r="K9" s="42"/>
      <c r="L9" s="149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49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47" t="s">
        <v>18</v>
      </c>
      <c r="E11" s="42"/>
      <c r="F11" s="137" t="s">
        <v>28</v>
      </c>
      <c r="G11" s="42"/>
      <c r="H11" s="42"/>
      <c r="I11" s="147" t="s">
        <v>20</v>
      </c>
      <c r="J11" s="137" t="s">
        <v>28</v>
      </c>
      <c r="K11" s="42"/>
      <c r="L11" s="149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47" t="s">
        <v>22</v>
      </c>
      <c r="E12" s="42"/>
      <c r="F12" s="137" t="s">
        <v>23</v>
      </c>
      <c r="G12" s="42"/>
      <c r="H12" s="42"/>
      <c r="I12" s="147" t="s">
        <v>24</v>
      </c>
      <c r="J12" s="151" t="str">
        <f>'Rekapitulace stavby'!AN8</f>
        <v>7. 11. 2024</v>
      </c>
      <c r="K12" s="42"/>
      <c r="L12" s="149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49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47" t="s">
        <v>26</v>
      </c>
      <c r="E14" s="42"/>
      <c r="F14" s="42"/>
      <c r="G14" s="42"/>
      <c r="H14" s="42"/>
      <c r="I14" s="147" t="s">
        <v>27</v>
      </c>
      <c r="J14" s="137" t="s">
        <v>28</v>
      </c>
      <c r="K14" s="42"/>
      <c r="L14" s="149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37" t="s">
        <v>29</v>
      </c>
      <c r="F15" s="42"/>
      <c r="G15" s="42"/>
      <c r="H15" s="42"/>
      <c r="I15" s="147" t="s">
        <v>30</v>
      </c>
      <c r="J15" s="137" t="s">
        <v>28</v>
      </c>
      <c r="K15" s="42"/>
      <c r="L15" s="149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49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47" t="s">
        <v>31</v>
      </c>
      <c r="E17" s="42"/>
      <c r="F17" s="42"/>
      <c r="G17" s="42"/>
      <c r="H17" s="42"/>
      <c r="I17" s="147" t="s">
        <v>27</v>
      </c>
      <c r="J17" s="37" t="str">
        <f>'Rekapitulace stavby'!AN13</f>
        <v>Vyplň údaj</v>
      </c>
      <c r="K17" s="42"/>
      <c r="L17" s="149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7" t="str">
        <f>'Rekapitulace stavby'!E14</f>
        <v>Vyplň údaj</v>
      </c>
      <c r="F18" s="137"/>
      <c r="G18" s="137"/>
      <c r="H18" s="137"/>
      <c r="I18" s="147" t="s">
        <v>30</v>
      </c>
      <c r="J18" s="37" t="str">
        <f>'Rekapitulace stavby'!AN14</f>
        <v>Vyplň údaj</v>
      </c>
      <c r="K18" s="42"/>
      <c r="L18" s="149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49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47" t="s">
        <v>33</v>
      </c>
      <c r="E20" s="42"/>
      <c r="F20" s="42"/>
      <c r="G20" s="42"/>
      <c r="H20" s="42"/>
      <c r="I20" s="147" t="s">
        <v>27</v>
      </c>
      <c r="J20" s="137" t="s">
        <v>28</v>
      </c>
      <c r="K20" s="42"/>
      <c r="L20" s="149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37" t="s">
        <v>34</v>
      </c>
      <c r="F21" s="42"/>
      <c r="G21" s="42"/>
      <c r="H21" s="42"/>
      <c r="I21" s="147" t="s">
        <v>30</v>
      </c>
      <c r="J21" s="137" t="s">
        <v>28</v>
      </c>
      <c r="K21" s="42"/>
      <c r="L21" s="149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49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47" t="s">
        <v>36</v>
      </c>
      <c r="E23" s="42"/>
      <c r="F23" s="42"/>
      <c r="G23" s="42"/>
      <c r="H23" s="42"/>
      <c r="I23" s="147" t="s">
        <v>27</v>
      </c>
      <c r="J23" s="137" t="s">
        <v>28</v>
      </c>
      <c r="K23" s="42"/>
      <c r="L23" s="149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37" t="s">
        <v>1760</v>
      </c>
      <c r="F24" s="42"/>
      <c r="G24" s="42"/>
      <c r="H24" s="42"/>
      <c r="I24" s="147" t="s">
        <v>30</v>
      </c>
      <c r="J24" s="137" t="s">
        <v>28</v>
      </c>
      <c r="K24" s="42"/>
      <c r="L24" s="149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49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47" t="s">
        <v>38</v>
      </c>
      <c r="E26" s="42"/>
      <c r="F26" s="42"/>
      <c r="G26" s="42"/>
      <c r="H26" s="42"/>
      <c r="I26" s="42"/>
      <c r="J26" s="42"/>
      <c r="K26" s="42"/>
      <c r="L26" s="149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16.5" customHeight="1">
      <c r="A27" s="152"/>
      <c r="B27" s="153"/>
      <c r="C27" s="152"/>
      <c r="D27" s="152"/>
      <c r="E27" s="154" t="s">
        <v>28</v>
      </c>
      <c r="F27" s="154"/>
      <c r="G27" s="154"/>
      <c r="H27" s="154"/>
      <c r="I27" s="152"/>
      <c r="J27" s="152"/>
      <c r="K27" s="152"/>
      <c r="L27" s="155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49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57"/>
      <c r="E29" s="157"/>
      <c r="F29" s="157"/>
      <c r="G29" s="157"/>
      <c r="H29" s="157"/>
      <c r="I29" s="157"/>
      <c r="J29" s="157"/>
      <c r="K29" s="157"/>
      <c r="L29" s="149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58" t="s">
        <v>40</v>
      </c>
      <c r="E30" s="42"/>
      <c r="F30" s="42"/>
      <c r="G30" s="42"/>
      <c r="H30" s="42"/>
      <c r="I30" s="42"/>
      <c r="J30" s="159">
        <f>ROUND(J95, 2)</f>
        <v>0</v>
      </c>
      <c r="K30" s="42"/>
      <c r="L30" s="149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57"/>
      <c r="E31" s="157"/>
      <c r="F31" s="157"/>
      <c r="G31" s="157"/>
      <c r="H31" s="157"/>
      <c r="I31" s="157"/>
      <c r="J31" s="157"/>
      <c r="K31" s="157"/>
      <c r="L31" s="149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60" t="s">
        <v>42</v>
      </c>
      <c r="G32" s="42"/>
      <c r="H32" s="42"/>
      <c r="I32" s="160" t="s">
        <v>41</v>
      </c>
      <c r="J32" s="160" t="s">
        <v>43</v>
      </c>
      <c r="K32" s="42"/>
      <c r="L32" s="149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61" t="s">
        <v>44</v>
      </c>
      <c r="E33" s="147" t="s">
        <v>45</v>
      </c>
      <c r="F33" s="162">
        <f>ROUND((SUM(BE95:BE447)),  2)</f>
        <v>0</v>
      </c>
      <c r="G33" s="42"/>
      <c r="H33" s="42"/>
      <c r="I33" s="163">
        <v>0.20999999999999999</v>
      </c>
      <c r="J33" s="162">
        <f>ROUND(((SUM(BE95:BE447))*I33),  2)</f>
        <v>0</v>
      </c>
      <c r="K33" s="42"/>
      <c r="L33" s="149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47" t="s">
        <v>46</v>
      </c>
      <c r="F34" s="162">
        <f>ROUND((SUM(BF95:BF447)),  2)</f>
        <v>0</v>
      </c>
      <c r="G34" s="42"/>
      <c r="H34" s="42"/>
      <c r="I34" s="163">
        <v>0.12</v>
      </c>
      <c r="J34" s="162">
        <f>ROUND(((SUM(BF95:BF447))*I34),  2)</f>
        <v>0</v>
      </c>
      <c r="K34" s="42"/>
      <c r="L34" s="149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47" t="s">
        <v>47</v>
      </c>
      <c r="F35" s="162">
        <f>ROUND((SUM(BG95:BG447)),  2)</f>
        <v>0</v>
      </c>
      <c r="G35" s="42"/>
      <c r="H35" s="42"/>
      <c r="I35" s="163">
        <v>0.20999999999999999</v>
      </c>
      <c r="J35" s="162">
        <f>0</f>
        <v>0</v>
      </c>
      <c r="K35" s="42"/>
      <c r="L35" s="149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47" t="s">
        <v>48</v>
      </c>
      <c r="F36" s="162">
        <f>ROUND((SUM(BH95:BH447)),  2)</f>
        <v>0</v>
      </c>
      <c r="G36" s="42"/>
      <c r="H36" s="42"/>
      <c r="I36" s="163">
        <v>0.12</v>
      </c>
      <c r="J36" s="162">
        <f>0</f>
        <v>0</v>
      </c>
      <c r="K36" s="42"/>
      <c r="L36" s="149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47" t="s">
        <v>49</v>
      </c>
      <c r="F37" s="162">
        <f>ROUND((SUM(BI95:BI447)),  2)</f>
        <v>0</v>
      </c>
      <c r="G37" s="42"/>
      <c r="H37" s="42"/>
      <c r="I37" s="163">
        <v>0</v>
      </c>
      <c r="J37" s="162">
        <f>0</f>
        <v>0</v>
      </c>
      <c r="K37" s="42"/>
      <c r="L37" s="149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49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64"/>
      <c r="D39" s="165" t="s">
        <v>50</v>
      </c>
      <c r="E39" s="166"/>
      <c r="F39" s="166"/>
      <c r="G39" s="167" t="s">
        <v>51</v>
      </c>
      <c r="H39" s="168" t="s">
        <v>52</v>
      </c>
      <c r="I39" s="166"/>
      <c r="J39" s="169">
        <f>SUM(J30:J37)</f>
        <v>0</v>
      </c>
      <c r="K39" s="170"/>
      <c r="L39" s="149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71"/>
      <c r="C40" s="172"/>
      <c r="D40" s="172"/>
      <c r="E40" s="172"/>
      <c r="F40" s="172"/>
      <c r="G40" s="172"/>
      <c r="H40" s="172"/>
      <c r="I40" s="172"/>
      <c r="J40" s="172"/>
      <c r="K40" s="172"/>
      <c r="L40" s="149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73"/>
      <c r="C44" s="174"/>
      <c r="D44" s="174"/>
      <c r="E44" s="174"/>
      <c r="F44" s="174"/>
      <c r="G44" s="174"/>
      <c r="H44" s="174"/>
      <c r="I44" s="174"/>
      <c r="J44" s="174"/>
      <c r="K44" s="174"/>
      <c r="L44" s="149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7" t="s">
        <v>183</v>
      </c>
      <c r="D45" s="44"/>
      <c r="E45" s="44"/>
      <c r="F45" s="44"/>
      <c r="G45" s="44"/>
      <c r="H45" s="44"/>
      <c r="I45" s="44"/>
      <c r="J45" s="44"/>
      <c r="K45" s="44"/>
      <c r="L45" s="149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49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6" t="s">
        <v>16</v>
      </c>
      <c r="D47" s="44"/>
      <c r="E47" s="44"/>
      <c r="F47" s="44"/>
      <c r="G47" s="44"/>
      <c r="H47" s="44"/>
      <c r="I47" s="44"/>
      <c r="J47" s="44"/>
      <c r="K47" s="44"/>
      <c r="L47" s="149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75" t="str">
        <f>E7</f>
        <v>Rekonstrukce rozvodů elektro, vody a topení Masarykovo nám. 100/33 a 99/67</v>
      </c>
      <c r="F48" s="36"/>
      <c r="G48" s="36"/>
      <c r="H48" s="36"/>
      <c r="I48" s="44"/>
      <c r="J48" s="44"/>
      <c r="K48" s="44"/>
      <c r="L48" s="149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6" t="s">
        <v>121</v>
      </c>
      <c r="D49" s="44"/>
      <c r="E49" s="44"/>
      <c r="F49" s="44"/>
      <c r="G49" s="44"/>
      <c r="H49" s="44"/>
      <c r="I49" s="44"/>
      <c r="J49" s="44"/>
      <c r="K49" s="44"/>
      <c r="L49" s="149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ALFA-36903 - D.1.5. - zdravotně technické instalace</v>
      </c>
      <c r="F50" s="44"/>
      <c r="G50" s="44"/>
      <c r="H50" s="44"/>
      <c r="I50" s="44"/>
      <c r="J50" s="44"/>
      <c r="K50" s="44"/>
      <c r="L50" s="149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49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6" t="s">
        <v>22</v>
      </c>
      <c r="D52" s="44"/>
      <c r="E52" s="44"/>
      <c r="F52" s="31" t="str">
        <f>F12</f>
        <v>Jihlava</v>
      </c>
      <c r="G52" s="44"/>
      <c r="H52" s="44"/>
      <c r="I52" s="36" t="s">
        <v>24</v>
      </c>
      <c r="J52" s="76" t="str">
        <f>IF(J12="","",J12)</f>
        <v>7. 11. 2024</v>
      </c>
      <c r="K52" s="44"/>
      <c r="L52" s="149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49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25.65" customHeight="1">
      <c r="A54" s="42"/>
      <c r="B54" s="43"/>
      <c r="C54" s="36" t="s">
        <v>26</v>
      </c>
      <c r="D54" s="44"/>
      <c r="E54" s="44"/>
      <c r="F54" s="31" t="str">
        <f>E15</f>
        <v>Statutární město Jihlava</v>
      </c>
      <c r="G54" s="44"/>
      <c r="H54" s="44"/>
      <c r="I54" s="36" t="s">
        <v>33</v>
      </c>
      <c r="J54" s="40" t="str">
        <f>E21</f>
        <v>Atelier Alfa, spol. s r.o., Jihlava</v>
      </c>
      <c r="K54" s="44"/>
      <c r="L54" s="149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6" t="s">
        <v>31</v>
      </c>
      <c r="D55" s="44"/>
      <c r="E55" s="44"/>
      <c r="F55" s="31" t="str">
        <f>IF(E18="","",E18)</f>
        <v>Vyplň údaj</v>
      </c>
      <c r="G55" s="44"/>
      <c r="H55" s="44"/>
      <c r="I55" s="36" t="s">
        <v>36</v>
      </c>
      <c r="J55" s="40" t="str">
        <f>E24</f>
        <v>Michal Wšianský</v>
      </c>
      <c r="K55" s="44"/>
      <c r="L55" s="149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49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76" t="s">
        <v>184</v>
      </c>
      <c r="D57" s="177"/>
      <c r="E57" s="177"/>
      <c r="F57" s="177"/>
      <c r="G57" s="177"/>
      <c r="H57" s="177"/>
      <c r="I57" s="177"/>
      <c r="J57" s="178" t="s">
        <v>185</v>
      </c>
      <c r="K57" s="177"/>
      <c r="L57" s="149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49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79" t="s">
        <v>72</v>
      </c>
      <c r="D59" s="44"/>
      <c r="E59" s="44"/>
      <c r="F59" s="44"/>
      <c r="G59" s="44"/>
      <c r="H59" s="44"/>
      <c r="I59" s="44"/>
      <c r="J59" s="106">
        <f>J95</f>
        <v>0</v>
      </c>
      <c r="K59" s="44"/>
      <c r="L59" s="149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1" t="s">
        <v>186</v>
      </c>
    </row>
    <row r="60" s="9" customFormat="1" ht="24.96" customHeight="1">
      <c r="A60" s="9"/>
      <c r="B60" s="180"/>
      <c r="C60" s="181"/>
      <c r="D60" s="182" t="s">
        <v>187</v>
      </c>
      <c r="E60" s="183"/>
      <c r="F60" s="183"/>
      <c r="G60" s="183"/>
      <c r="H60" s="183"/>
      <c r="I60" s="183"/>
      <c r="J60" s="184">
        <f>J96</f>
        <v>0</v>
      </c>
      <c r="K60" s="181"/>
      <c r="L60" s="18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6"/>
      <c r="C61" s="129"/>
      <c r="D61" s="187" t="s">
        <v>1761</v>
      </c>
      <c r="E61" s="188"/>
      <c r="F61" s="188"/>
      <c r="G61" s="188"/>
      <c r="H61" s="188"/>
      <c r="I61" s="188"/>
      <c r="J61" s="189">
        <f>J97</f>
        <v>0</v>
      </c>
      <c r="K61" s="129"/>
      <c r="L61" s="19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6"/>
      <c r="C62" s="129"/>
      <c r="D62" s="187" t="s">
        <v>1762</v>
      </c>
      <c r="E62" s="188"/>
      <c r="F62" s="188"/>
      <c r="G62" s="188"/>
      <c r="H62" s="188"/>
      <c r="I62" s="188"/>
      <c r="J62" s="189">
        <f>J149</f>
        <v>0</v>
      </c>
      <c r="K62" s="129"/>
      <c r="L62" s="19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6"/>
      <c r="C63" s="129"/>
      <c r="D63" s="187" t="s">
        <v>1763</v>
      </c>
      <c r="E63" s="188"/>
      <c r="F63" s="188"/>
      <c r="G63" s="188"/>
      <c r="H63" s="188"/>
      <c r="I63" s="188"/>
      <c r="J63" s="189">
        <f>J168</f>
        <v>0</v>
      </c>
      <c r="K63" s="129"/>
      <c r="L63" s="19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80"/>
      <c r="C64" s="181"/>
      <c r="D64" s="182" t="s">
        <v>197</v>
      </c>
      <c r="E64" s="183"/>
      <c r="F64" s="183"/>
      <c r="G64" s="183"/>
      <c r="H64" s="183"/>
      <c r="I64" s="183"/>
      <c r="J64" s="184">
        <f>J208</f>
        <v>0</v>
      </c>
      <c r="K64" s="181"/>
      <c r="L64" s="185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6"/>
      <c r="C65" s="129"/>
      <c r="D65" s="187" t="s">
        <v>1764</v>
      </c>
      <c r="E65" s="188"/>
      <c r="F65" s="188"/>
      <c r="G65" s="188"/>
      <c r="H65" s="188"/>
      <c r="I65" s="188"/>
      <c r="J65" s="189">
        <f>J209</f>
        <v>0</v>
      </c>
      <c r="K65" s="129"/>
      <c r="L65" s="19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6"/>
      <c r="C66" s="129"/>
      <c r="D66" s="187" t="s">
        <v>1765</v>
      </c>
      <c r="E66" s="188"/>
      <c r="F66" s="188"/>
      <c r="G66" s="188"/>
      <c r="H66" s="188"/>
      <c r="I66" s="188"/>
      <c r="J66" s="189">
        <f>J245</f>
        <v>0</v>
      </c>
      <c r="K66" s="129"/>
      <c r="L66" s="19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6"/>
      <c r="C67" s="129"/>
      <c r="D67" s="187" t="s">
        <v>1766</v>
      </c>
      <c r="E67" s="188"/>
      <c r="F67" s="188"/>
      <c r="G67" s="188"/>
      <c r="H67" s="188"/>
      <c r="I67" s="188"/>
      <c r="J67" s="189">
        <f>J297</f>
        <v>0</v>
      </c>
      <c r="K67" s="129"/>
      <c r="L67" s="19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6"/>
      <c r="C68" s="129"/>
      <c r="D68" s="187" t="s">
        <v>1767</v>
      </c>
      <c r="E68" s="188"/>
      <c r="F68" s="188"/>
      <c r="G68" s="188"/>
      <c r="H68" s="188"/>
      <c r="I68" s="188"/>
      <c r="J68" s="189">
        <f>J364</f>
        <v>0</v>
      </c>
      <c r="K68" s="129"/>
      <c r="L68" s="19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6"/>
      <c r="C69" s="129"/>
      <c r="D69" s="187" t="s">
        <v>1768</v>
      </c>
      <c r="E69" s="188"/>
      <c r="F69" s="188"/>
      <c r="G69" s="188"/>
      <c r="H69" s="188"/>
      <c r="I69" s="188"/>
      <c r="J69" s="189">
        <f>J371</f>
        <v>0</v>
      </c>
      <c r="K69" s="129"/>
      <c r="L69" s="19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6"/>
      <c r="C70" s="129"/>
      <c r="D70" s="187" t="s">
        <v>1769</v>
      </c>
      <c r="E70" s="188"/>
      <c r="F70" s="188"/>
      <c r="G70" s="188"/>
      <c r="H70" s="188"/>
      <c r="I70" s="188"/>
      <c r="J70" s="189">
        <f>J382</f>
        <v>0</v>
      </c>
      <c r="K70" s="129"/>
      <c r="L70" s="19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6"/>
      <c r="C71" s="129"/>
      <c r="D71" s="187" t="s">
        <v>1770</v>
      </c>
      <c r="E71" s="188"/>
      <c r="F71" s="188"/>
      <c r="G71" s="188"/>
      <c r="H71" s="188"/>
      <c r="I71" s="188"/>
      <c r="J71" s="189">
        <f>J406</f>
        <v>0</v>
      </c>
      <c r="K71" s="129"/>
      <c r="L71" s="19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80"/>
      <c r="C72" s="181"/>
      <c r="D72" s="182" t="s">
        <v>1771</v>
      </c>
      <c r="E72" s="183"/>
      <c r="F72" s="183"/>
      <c r="G72" s="183"/>
      <c r="H72" s="183"/>
      <c r="I72" s="183"/>
      <c r="J72" s="184">
        <f>J415</f>
        <v>0</v>
      </c>
      <c r="K72" s="181"/>
      <c r="L72" s="185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9" customFormat="1" ht="24.96" customHeight="1">
      <c r="A73" s="9"/>
      <c r="B73" s="180"/>
      <c r="C73" s="181"/>
      <c r="D73" s="182" t="s">
        <v>1772</v>
      </c>
      <c r="E73" s="183"/>
      <c r="F73" s="183"/>
      <c r="G73" s="183"/>
      <c r="H73" s="183"/>
      <c r="I73" s="183"/>
      <c r="J73" s="184">
        <f>J424</f>
        <v>0</v>
      </c>
      <c r="K73" s="181"/>
      <c r="L73" s="185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6"/>
      <c r="C74" s="129"/>
      <c r="D74" s="187" t="s">
        <v>1773</v>
      </c>
      <c r="E74" s="188"/>
      <c r="F74" s="188"/>
      <c r="G74" s="188"/>
      <c r="H74" s="188"/>
      <c r="I74" s="188"/>
      <c r="J74" s="189">
        <f>J425</f>
        <v>0</v>
      </c>
      <c r="K74" s="129"/>
      <c r="L74" s="19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6"/>
      <c r="C75" s="129"/>
      <c r="D75" s="187" t="s">
        <v>1774</v>
      </c>
      <c r="E75" s="188"/>
      <c r="F75" s="188"/>
      <c r="G75" s="188"/>
      <c r="H75" s="188"/>
      <c r="I75" s="188"/>
      <c r="J75" s="189">
        <f>J437</f>
        <v>0</v>
      </c>
      <c r="K75" s="129"/>
      <c r="L75" s="19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42"/>
      <c r="B76" s="43"/>
      <c r="C76" s="44"/>
      <c r="D76" s="44"/>
      <c r="E76" s="44"/>
      <c r="F76" s="44"/>
      <c r="G76" s="44"/>
      <c r="H76" s="44"/>
      <c r="I76" s="44"/>
      <c r="J76" s="44"/>
      <c r="K76" s="44"/>
      <c r="L76" s="149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6.96" customHeight="1">
      <c r="A77" s="42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49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81" s="2" customFormat="1" ht="6.96" customHeight="1">
      <c r="A81" s="42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149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24.96" customHeight="1">
      <c r="A82" s="42"/>
      <c r="B82" s="43"/>
      <c r="C82" s="27" t="s">
        <v>208</v>
      </c>
      <c r="D82" s="44"/>
      <c r="E82" s="44"/>
      <c r="F82" s="44"/>
      <c r="G82" s="44"/>
      <c r="H82" s="44"/>
      <c r="I82" s="44"/>
      <c r="J82" s="44"/>
      <c r="K82" s="44"/>
      <c r="L82" s="149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2" customFormat="1" ht="6.96" customHeight="1">
      <c r="A83" s="42"/>
      <c r="B83" s="43"/>
      <c r="C83" s="44"/>
      <c r="D83" s="44"/>
      <c r="E83" s="44"/>
      <c r="F83" s="44"/>
      <c r="G83" s="44"/>
      <c r="H83" s="44"/>
      <c r="I83" s="44"/>
      <c r="J83" s="44"/>
      <c r="K83" s="44"/>
      <c r="L83" s="149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</row>
    <row r="84" s="2" customFormat="1" ht="12" customHeight="1">
      <c r="A84" s="42"/>
      <c r="B84" s="43"/>
      <c r="C84" s="36" t="s">
        <v>16</v>
      </c>
      <c r="D84" s="44"/>
      <c r="E84" s="44"/>
      <c r="F84" s="44"/>
      <c r="G84" s="44"/>
      <c r="H84" s="44"/>
      <c r="I84" s="44"/>
      <c r="J84" s="44"/>
      <c r="K84" s="44"/>
      <c r="L84" s="149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</row>
    <row r="85" s="2" customFormat="1" ht="16.5" customHeight="1">
      <c r="A85" s="42"/>
      <c r="B85" s="43"/>
      <c r="C85" s="44"/>
      <c r="D85" s="44"/>
      <c r="E85" s="175" t="str">
        <f>E7</f>
        <v>Rekonstrukce rozvodů elektro, vody a topení Masarykovo nám. 100/33 a 99/67</v>
      </c>
      <c r="F85" s="36"/>
      <c r="G85" s="36"/>
      <c r="H85" s="36"/>
      <c r="I85" s="44"/>
      <c r="J85" s="44"/>
      <c r="K85" s="44"/>
      <c r="L85" s="149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</row>
    <row r="86" s="2" customFormat="1" ht="12" customHeight="1">
      <c r="A86" s="42"/>
      <c r="B86" s="43"/>
      <c r="C86" s="36" t="s">
        <v>121</v>
      </c>
      <c r="D86" s="44"/>
      <c r="E86" s="44"/>
      <c r="F86" s="44"/>
      <c r="G86" s="44"/>
      <c r="H86" s="44"/>
      <c r="I86" s="44"/>
      <c r="J86" s="44"/>
      <c r="K86" s="44"/>
      <c r="L86" s="149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</row>
    <row r="87" s="2" customFormat="1" ht="16.5" customHeight="1">
      <c r="A87" s="42"/>
      <c r="B87" s="43"/>
      <c r="C87" s="44"/>
      <c r="D87" s="44"/>
      <c r="E87" s="73" t="str">
        <f>E9</f>
        <v>ALFA-36903 - D.1.5. - zdravotně technické instalace</v>
      </c>
      <c r="F87" s="44"/>
      <c r="G87" s="44"/>
      <c r="H87" s="44"/>
      <c r="I87" s="44"/>
      <c r="J87" s="44"/>
      <c r="K87" s="44"/>
      <c r="L87" s="149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</row>
    <row r="88" s="2" customFormat="1" ht="6.96" customHeight="1">
      <c r="A88" s="42"/>
      <c r="B88" s="43"/>
      <c r="C88" s="44"/>
      <c r="D88" s="44"/>
      <c r="E88" s="44"/>
      <c r="F88" s="44"/>
      <c r="G88" s="44"/>
      <c r="H88" s="44"/>
      <c r="I88" s="44"/>
      <c r="J88" s="44"/>
      <c r="K88" s="44"/>
      <c r="L88" s="149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</row>
    <row r="89" s="2" customFormat="1" ht="12" customHeight="1">
      <c r="A89" s="42"/>
      <c r="B89" s="43"/>
      <c r="C89" s="36" t="s">
        <v>22</v>
      </c>
      <c r="D89" s="44"/>
      <c r="E89" s="44"/>
      <c r="F89" s="31" t="str">
        <f>F12</f>
        <v>Jihlava</v>
      </c>
      <c r="G89" s="44"/>
      <c r="H89" s="44"/>
      <c r="I89" s="36" t="s">
        <v>24</v>
      </c>
      <c r="J89" s="76" t="str">
        <f>IF(J12="","",J12)</f>
        <v>7. 11. 2024</v>
      </c>
      <c r="K89" s="44"/>
      <c r="L89" s="149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</row>
    <row r="90" s="2" customFormat="1" ht="6.96" customHeight="1">
      <c r="A90" s="42"/>
      <c r="B90" s="43"/>
      <c r="C90" s="44"/>
      <c r="D90" s="44"/>
      <c r="E90" s="44"/>
      <c r="F90" s="44"/>
      <c r="G90" s="44"/>
      <c r="H90" s="44"/>
      <c r="I90" s="44"/>
      <c r="J90" s="44"/>
      <c r="K90" s="44"/>
      <c r="L90" s="149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</row>
    <row r="91" s="2" customFormat="1" ht="25.65" customHeight="1">
      <c r="A91" s="42"/>
      <c r="B91" s="43"/>
      <c r="C91" s="36" t="s">
        <v>26</v>
      </c>
      <c r="D91" s="44"/>
      <c r="E91" s="44"/>
      <c r="F91" s="31" t="str">
        <f>E15</f>
        <v>Statutární město Jihlava</v>
      </c>
      <c r="G91" s="44"/>
      <c r="H91" s="44"/>
      <c r="I91" s="36" t="s">
        <v>33</v>
      </c>
      <c r="J91" s="40" t="str">
        <f>E21</f>
        <v>Atelier Alfa, spol. s r.o., Jihlava</v>
      </c>
      <c r="K91" s="44"/>
      <c r="L91" s="149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</row>
    <row r="92" s="2" customFormat="1" ht="15.15" customHeight="1">
      <c r="A92" s="42"/>
      <c r="B92" s="43"/>
      <c r="C92" s="36" t="s">
        <v>31</v>
      </c>
      <c r="D92" s="44"/>
      <c r="E92" s="44"/>
      <c r="F92" s="31" t="str">
        <f>IF(E18="","",E18)</f>
        <v>Vyplň údaj</v>
      </c>
      <c r="G92" s="44"/>
      <c r="H92" s="44"/>
      <c r="I92" s="36" t="s">
        <v>36</v>
      </c>
      <c r="J92" s="40" t="str">
        <f>E24</f>
        <v>Michal Wšianský</v>
      </c>
      <c r="K92" s="44"/>
      <c r="L92" s="149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</row>
    <row r="93" s="2" customFormat="1" ht="10.32" customHeight="1">
      <c r="A93" s="42"/>
      <c r="B93" s="43"/>
      <c r="C93" s="44"/>
      <c r="D93" s="44"/>
      <c r="E93" s="44"/>
      <c r="F93" s="44"/>
      <c r="G93" s="44"/>
      <c r="H93" s="44"/>
      <c r="I93" s="44"/>
      <c r="J93" s="44"/>
      <c r="K93" s="44"/>
      <c r="L93" s="149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</row>
    <row r="94" s="11" customFormat="1" ht="29.28" customHeight="1">
      <c r="A94" s="191"/>
      <c r="B94" s="192"/>
      <c r="C94" s="193" t="s">
        <v>209</v>
      </c>
      <c r="D94" s="194" t="s">
        <v>59</v>
      </c>
      <c r="E94" s="194" t="s">
        <v>55</v>
      </c>
      <c r="F94" s="194" t="s">
        <v>56</v>
      </c>
      <c r="G94" s="194" t="s">
        <v>210</v>
      </c>
      <c r="H94" s="194" t="s">
        <v>211</v>
      </c>
      <c r="I94" s="194" t="s">
        <v>212</v>
      </c>
      <c r="J94" s="194" t="s">
        <v>185</v>
      </c>
      <c r="K94" s="195" t="s">
        <v>213</v>
      </c>
      <c r="L94" s="196"/>
      <c r="M94" s="96" t="s">
        <v>28</v>
      </c>
      <c r="N94" s="97" t="s">
        <v>44</v>
      </c>
      <c r="O94" s="97" t="s">
        <v>214</v>
      </c>
      <c r="P94" s="97" t="s">
        <v>215</v>
      </c>
      <c r="Q94" s="97" t="s">
        <v>216</v>
      </c>
      <c r="R94" s="97" t="s">
        <v>217</v>
      </c>
      <c r="S94" s="97" t="s">
        <v>218</v>
      </c>
      <c r="T94" s="98" t="s">
        <v>219</v>
      </c>
      <c r="U94" s="191"/>
      <c r="V94" s="191"/>
      <c r="W94" s="191"/>
      <c r="X94" s="191"/>
      <c r="Y94" s="191"/>
      <c r="Z94" s="191"/>
      <c r="AA94" s="191"/>
      <c r="AB94" s="191"/>
      <c r="AC94" s="191"/>
      <c r="AD94" s="191"/>
      <c r="AE94" s="191"/>
    </row>
    <row r="95" s="2" customFormat="1" ht="22.8" customHeight="1">
      <c r="A95" s="42"/>
      <c r="B95" s="43"/>
      <c r="C95" s="103" t="s">
        <v>220</v>
      </c>
      <c r="D95" s="44"/>
      <c r="E95" s="44"/>
      <c r="F95" s="44"/>
      <c r="G95" s="44"/>
      <c r="H95" s="44"/>
      <c r="I95" s="44"/>
      <c r="J95" s="197">
        <f>BK95</f>
        <v>0</v>
      </c>
      <c r="K95" s="44"/>
      <c r="L95" s="48"/>
      <c r="M95" s="99"/>
      <c r="N95" s="198"/>
      <c r="O95" s="100"/>
      <c r="P95" s="199">
        <f>P96+P208+P415+P424</f>
        <v>0</v>
      </c>
      <c r="Q95" s="100"/>
      <c r="R95" s="199">
        <f>R96+R208+R415+R424</f>
        <v>9.4558110000000006</v>
      </c>
      <c r="S95" s="100"/>
      <c r="T95" s="200">
        <f>T96+T208+T415+T424</f>
        <v>8.2391500000000004</v>
      </c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T95" s="21" t="s">
        <v>73</v>
      </c>
      <c r="AU95" s="21" t="s">
        <v>186</v>
      </c>
      <c r="BK95" s="201">
        <f>BK96+BK208+BK415+BK424</f>
        <v>0</v>
      </c>
    </row>
    <row r="96" s="12" customFormat="1" ht="25.92" customHeight="1">
      <c r="A96" s="12"/>
      <c r="B96" s="202"/>
      <c r="C96" s="203"/>
      <c r="D96" s="204" t="s">
        <v>73</v>
      </c>
      <c r="E96" s="205" t="s">
        <v>221</v>
      </c>
      <c r="F96" s="205" t="s">
        <v>222</v>
      </c>
      <c r="G96" s="203"/>
      <c r="H96" s="203"/>
      <c r="I96" s="206"/>
      <c r="J96" s="207">
        <f>BK96</f>
        <v>0</v>
      </c>
      <c r="K96" s="203"/>
      <c r="L96" s="208"/>
      <c r="M96" s="209"/>
      <c r="N96" s="210"/>
      <c r="O96" s="210"/>
      <c r="P96" s="211">
        <f>P97+P149+P168</f>
        <v>0</v>
      </c>
      <c r="Q96" s="210"/>
      <c r="R96" s="211">
        <f>R97+R149+R168</f>
        <v>9.1024010000000004</v>
      </c>
      <c r="S96" s="210"/>
      <c r="T96" s="212">
        <f>T97+T149+T168</f>
        <v>7.0926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3" t="s">
        <v>82</v>
      </c>
      <c r="AT96" s="214" t="s">
        <v>73</v>
      </c>
      <c r="AU96" s="214" t="s">
        <v>74</v>
      </c>
      <c r="AY96" s="213" t="s">
        <v>223</v>
      </c>
      <c r="BK96" s="215">
        <f>BK97+BK149+BK168</f>
        <v>0</v>
      </c>
    </row>
    <row r="97" s="12" customFormat="1" ht="22.8" customHeight="1">
      <c r="A97" s="12"/>
      <c r="B97" s="202"/>
      <c r="C97" s="203"/>
      <c r="D97" s="204" t="s">
        <v>73</v>
      </c>
      <c r="E97" s="216" t="s">
        <v>1248</v>
      </c>
      <c r="F97" s="216" t="s">
        <v>1775</v>
      </c>
      <c r="G97" s="203"/>
      <c r="H97" s="203"/>
      <c r="I97" s="206"/>
      <c r="J97" s="217">
        <f>BK97</f>
        <v>0</v>
      </c>
      <c r="K97" s="203"/>
      <c r="L97" s="208"/>
      <c r="M97" s="209"/>
      <c r="N97" s="210"/>
      <c r="O97" s="210"/>
      <c r="P97" s="211">
        <f>SUM(P98:P148)</f>
        <v>0</v>
      </c>
      <c r="Q97" s="210"/>
      <c r="R97" s="211">
        <f>SUM(R98:R148)</f>
        <v>3.5407910000000005</v>
      </c>
      <c r="S97" s="210"/>
      <c r="T97" s="212">
        <f>SUM(T98:T148)</f>
        <v>0.081599999999999992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3" t="s">
        <v>82</v>
      </c>
      <c r="AT97" s="214" t="s">
        <v>73</v>
      </c>
      <c r="AU97" s="214" t="s">
        <v>82</v>
      </c>
      <c r="AY97" s="213" t="s">
        <v>223</v>
      </c>
      <c r="BK97" s="215">
        <f>SUM(BK98:BK148)</f>
        <v>0</v>
      </c>
    </row>
    <row r="98" s="2" customFormat="1" ht="16.5" customHeight="1">
      <c r="A98" s="42"/>
      <c r="B98" s="43"/>
      <c r="C98" s="218" t="s">
        <v>82</v>
      </c>
      <c r="D98" s="218" t="s">
        <v>226</v>
      </c>
      <c r="E98" s="219" t="s">
        <v>1776</v>
      </c>
      <c r="F98" s="220" t="s">
        <v>1777</v>
      </c>
      <c r="G98" s="221" t="s">
        <v>303</v>
      </c>
      <c r="H98" s="222">
        <v>1.5</v>
      </c>
      <c r="I98" s="223"/>
      <c r="J98" s="224">
        <f>ROUND(I98*H98,2)</f>
        <v>0</v>
      </c>
      <c r="K98" s="220" t="s">
        <v>230</v>
      </c>
      <c r="L98" s="48"/>
      <c r="M98" s="225" t="s">
        <v>28</v>
      </c>
      <c r="N98" s="226" t="s">
        <v>45</v>
      </c>
      <c r="O98" s="88"/>
      <c r="P98" s="227">
        <f>O98*H98</f>
        <v>0</v>
      </c>
      <c r="Q98" s="227">
        <v>1.8907700000000001</v>
      </c>
      <c r="R98" s="227">
        <f>Q98*H98</f>
        <v>2.8361550000000002</v>
      </c>
      <c r="S98" s="227">
        <v>0</v>
      </c>
      <c r="T98" s="228">
        <f>S98*H98</f>
        <v>0</v>
      </c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R98" s="229" t="s">
        <v>231</v>
      </c>
      <c r="AT98" s="229" t="s">
        <v>226</v>
      </c>
      <c r="AU98" s="229" t="s">
        <v>84</v>
      </c>
      <c r="AY98" s="21" t="s">
        <v>223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21" t="s">
        <v>82</v>
      </c>
      <c r="BK98" s="230">
        <f>ROUND(I98*H98,2)</f>
        <v>0</v>
      </c>
      <c r="BL98" s="21" t="s">
        <v>231</v>
      </c>
      <c r="BM98" s="229" t="s">
        <v>84</v>
      </c>
    </row>
    <row r="99" s="2" customFormat="1">
      <c r="A99" s="42"/>
      <c r="B99" s="43"/>
      <c r="C99" s="44"/>
      <c r="D99" s="231" t="s">
        <v>233</v>
      </c>
      <c r="E99" s="44"/>
      <c r="F99" s="232" t="s">
        <v>1778</v>
      </c>
      <c r="G99" s="44"/>
      <c r="H99" s="44"/>
      <c r="I99" s="233"/>
      <c r="J99" s="44"/>
      <c r="K99" s="44"/>
      <c r="L99" s="48"/>
      <c r="M99" s="234"/>
      <c r="N99" s="235"/>
      <c r="O99" s="88"/>
      <c r="P99" s="88"/>
      <c r="Q99" s="88"/>
      <c r="R99" s="88"/>
      <c r="S99" s="88"/>
      <c r="T99" s="89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T99" s="21" t="s">
        <v>233</v>
      </c>
      <c r="AU99" s="21" t="s">
        <v>84</v>
      </c>
    </row>
    <row r="100" s="2" customFormat="1" ht="16.5" customHeight="1">
      <c r="A100" s="42"/>
      <c r="B100" s="43"/>
      <c r="C100" s="218" t="s">
        <v>84</v>
      </c>
      <c r="D100" s="218" t="s">
        <v>226</v>
      </c>
      <c r="E100" s="219" t="s">
        <v>1779</v>
      </c>
      <c r="F100" s="220" t="s">
        <v>1780</v>
      </c>
      <c r="G100" s="221" t="s">
        <v>303</v>
      </c>
      <c r="H100" s="222">
        <v>0.29999999999999999</v>
      </c>
      <c r="I100" s="223"/>
      <c r="J100" s="224">
        <f>ROUND(I100*H100,2)</f>
        <v>0</v>
      </c>
      <c r="K100" s="220" t="s">
        <v>230</v>
      </c>
      <c r="L100" s="48"/>
      <c r="M100" s="225" t="s">
        <v>28</v>
      </c>
      <c r="N100" s="226" t="s">
        <v>45</v>
      </c>
      <c r="O100" s="88"/>
      <c r="P100" s="227">
        <f>O100*H100</f>
        <v>0</v>
      </c>
      <c r="Q100" s="227">
        <v>2.3010199999999998</v>
      </c>
      <c r="R100" s="227">
        <f>Q100*H100</f>
        <v>0.69030599999999998</v>
      </c>
      <c r="S100" s="227">
        <v>0</v>
      </c>
      <c r="T100" s="228">
        <f>S100*H100</f>
        <v>0</v>
      </c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R100" s="229" t="s">
        <v>231</v>
      </c>
      <c r="AT100" s="229" t="s">
        <v>226</v>
      </c>
      <c r="AU100" s="229" t="s">
        <v>84</v>
      </c>
      <c r="AY100" s="21" t="s">
        <v>223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21" t="s">
        <v>82</v>
      </c>
      <c r="BK100" s="230">
        <f>ROUND(I100*H100,2)</f>
        <v>0</v>
      </c>
      <c r="BL100" s="21" t="s">
        <v>231</v>
      </c>
      <c r="BM100" s="229" t="s">
        <v>231</v>
      </c>
    </row>
    <row r="101" s="2" customFormat="1">
      <c r="A101" s="42"/>
      <c r="B101" s="43"/>
      <c r="C101" s="44"/>
      <c r="D101" s="231" t="s">
        <v>233</v>
      </c>
      <c r="E101" s="44"/>
      <c r="F101" s="232" t="s">
        <v>1781</v>
      </c>
      <c r="G101" s="44"/>
      <c r="H101" s="44"/>
      <c r="I101" s="233"/>
      <c r="J101" s="44"/>
      <c r="K101" s="44"/>
      <c r="L101" s="48"/>
      <c r="M101" s="234"/>
      <c r="N101" s="235"/>
      <c r="O101" s="88"/>
      <c r="P101" s="88"/>
      <c r="Q101" s="88"/>
      <c r="R101" s="88"/>
      <c r="S101" s="88"/>
      <c r="T101" s="89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T101" s="21" t="s">
        <v>233</v>
      </c>
      <c r="AU101" s="21" t="s">
        <v>84</v>
      </c>
    </row>
    <row r="102" s="2" customFormat="1" ht="16.5" customHeight="1">
      <c r="A102" s="42"/>
      <c r="B102" s="43"/>
      <c r="C102" s="218" t="s">
        <v>224</v>
      </c>
      <c r="D102" s="218" t="s">
        <v>226</v>
      </c>
      <c r="E102" s="219" t="s">
        <v>1782</v>
      </c>
      <c r="F102" s="220" t="s">
        <v>1783</v>
      </c>
      <c r="G102" s="221" t="s">
        <v>383</v>
      </c>
      <c r="H102" s="222">
        <v>1</v>
      </c>
      <c r="I102" s="223"/>
      <c r="J102" s="224">
        <f>ROUND(I102*H102,2)</f>
        <v>0</v>
      </c>
      <c r="K102" s="220" t="s">
        <v>28</v>
      </c>
      <c r="L102" s="48"/>
      <c r="M102" s="225" t="s">
        <v>28</v>
      </c>
      <c r="N102" s="226" t="s">
        <v>45</v>
      </c>
      <c r="O102" s="88"/>
      <c r="P102" s="227">
        <f>O102*H102</f>
        <v>0</v>
      </c>
      <c r="Q102" s="227">
        <v>0</v>
      </c>
      <c r="R102" s="227">
        <f>Q102*H102</f>
        <v>0</v>
      </c>
      <c r="S102" s="227">
        <v>0</v>
      </c>
      <c r="T102" s="228">
        <f>S102*H102</f>
        <v>0</v>
      </c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R102" s="229" t="s">
        <v>231</v>
      </c>
      <c r="AT102" s="229" t="s">
        <v>226</v>
      </c>
      <c r="AU102" s="229" t="s">
        <v>84</v>
      </c>
      <c r="AY102" s="21" t="s">
        <v>223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21" t="s">
        <v>82</v>
      </c>
      <c r="BK102" s="230">
        <f>ROUND(I102*H102,2)</f>
        <v>0</v>
      </c>
      <c r="BL102" s="21" t="s">
        <v>231</v>
      </c>
      <c r="BM102" s="229" t="s">
        <v>268</v>
      </c>
    </row>
    <row r="103" s="2" customFormat="1" ht="16.5" customHeight="1">
      <c r="A103" s="42"/>
      <c r="B103" s="43"/>
      <c r="C103" s="218" t="s">
        <v>231</v>
      </c>
      <c r="D103" s="218" t="s">
        <v>226</v>
      </c>
      <c r="E103" s="219" t="s">
        <v>1784</v>
      </c>
      <c r="F103" s="220" t="s">
        <v>1785</v>
      </c>
      <c r="G103" s="221" t="s">
        <v>240</v>
      </c>
      <c r="H103" s="222">
        <v>38</v>
      </c>
      <c r="I103" s="223"/>
      <c r="J103" s="224">
        <f>ROUND(I103*H103,2)</f>
        <v>0</v>
      </c>
      <c r="K103" s="220" t="s">
        <v>28</v>
      </c>
      <c r="L103" s="48"/>
      <c r="M103" s="225" t="s">
        <v>28</v>
      </c>
      <c r="N103" s="226" t="s">
        <v>45</v>
      </c>
      <c r="O103" s="88"/>
      <c r="P103" s="227">
        <f>O103*H103</f>
        <v>0</v>
      </c>
      <c r="Q103" s="227">
        <v>0</v>
      </c>
      <c r="R103" s="227">
        <f>Q103*H103</f>
        <v>0</v>
      </c>
      <c r="S103" s="227">
        <v>0</v>
      </c>
      <c r="T103" s="228">
        <f>S103*H103</f>
        <v>0</v>
      </c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R103" s="229" t="s">
        <v>231</v>
      </c>
      <c r="AT103" s="229" t="s">
        <v>226</v>
      </c>
      <c r="AU103" s="229" t="s">
        <v>84</v>
      </c>
      <c r="AY103" s="21" t="s">
        <v>223</v>
      </c>
      <c r="BE103" s="230">
        <f>IF(N103="základní",J103,0)</f>
        <v>0</v>
      </c>
      <c r="BF103" s="230">
        <f>IF(N103="snížená",J103,0)</f>
        <v>0</v>
      </c>
      <c r="BG103" s="230">
        <f>IF(N103="zákl. přenesená",J103,0)</f>
        <v>0</v>
      </c>
      <c r="BH103" s="230">
        <f>IF(N103="sníž. přenesená",J103,0)</f>
        <v>0</v>
      </c>
      <c r="BI103" s="230">
        <f>IF(N103="nulová",J103,0)</f>
        <v>0</v>
      </c>
      <c r="BJ103" s="21" t="s">
        <v>82</v>
      </c>
      <c r="BK103" s="230">
        <f>ROUND(I103*H103,2)</f>
        <v>0</v>
      </c>
      <c r="BL103" s="21" t="s">
        <v>231</v>
      </c>
      <c r="BM103" s="229" t="s">
        <v>281</v>
      </c>
    </row>
    <row r="104" s="2" customFormat="1" ht="16.5" customHeight="1">
      <c r="A104" s="42"/>
      <c r="B104" s="43"/>
      <c r="C104" s="218" t="s">
        <v>261</v>
      </c>
      <c r="D104" s="218" t="s">
        <v>226</v>
      </c>
      <c r="E104" s="219" t="s">
        <v>1786</v>
      </c>
      <c r="F104" s="220" t="s">
        <v>1787</v>
      </c>
      <c r="G104" s="221" t="s">
        <v>383</v>
      </c>
      <c r="H104" s="222">
        <v>20</v>
      </c>
      <c r="I104" s="223"/>
      <c r="J104" s="224">
        <f>ROUND(I104*H104,2)</f>
        <v>0</v>
      </c>
      <c r="K104" s="220" t="s">
        <v>28</v>
      </c>
      <c r="L104" s="48"/>
      <c r="M104" s="225" t="s">
        <v>28</v>
      </c>
      <c r="N104" s="226" t="s">
        <v>45</v>
      </c>
      <c r="O104" s="88"/>
      <c r="P104" s="227">
        <f>O104*H104</f>
        <v>0</v>
      </c>
      <c r="Q104" s="227">
        <v>0</v>
      </c>
      <c r="R104" s="227">
        <f>Q104*H104</f>
        <v>0</v>
      </c>
      <c r="S104" s="227">
        <v>0</v>
      </c>
      <c r="T104" s="228">
        <f>S104*H104</f>
        <v>0</v>
      </c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R104" s="229" t="s">
        <v>231</v>
      </c>
      <c r="AT104" s="229" t="s">
        <v>226</v>
      </c>
      <c r="AU104" s="229" t="s">
        <v>84</v>
      </c>
      <c r="AY104" s="21" t="s">
        <v>223</v>
      </c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21" t="s">
        <v>82</v>
      </c>
      <c r="BK104" s="230">
        <f>ROUND(I104*H104,2)</f>
        <v>0</v>
      </c>
      <c r="BL104" s="21" t="s">
        <v>231</v>
      </c>
      <c r="BM104" s="229" t="s">
        <v>293</v>
      </c>
    </row>
    <row r="105" s="2" customFormat="1" ht="16.5" customHeight="1">
      <c r="A105" s="42"/>
      <c r="B105" s="43"/>
      <c r="C105" s="218" t="s">
        <v>268</v>
      </c>
      <c r="D105" s="218" t="s">
        <v>226</v>
      </c>
      <c r="E105" s="219" t="s">
        <v>1788</v>
      </c>
      <c r="F105" s="220" t="s">
        <v>1789</v>
      </c>
      <c r="G105" s="221" t="s">
        <v>383</v>
      </c>
      <c r="H105" s="222">
        <v>10</v>
      </c>
      <c r="I105" s="223"/>
      <c r="J105" s="224">
        <f>ROUND(I105*H105,2)</f>
        <v>0</v>
      </c>
      <c r="K105" s="220" t="s">
        <v>28</v>
      </c>
      <c r="L105" s="48"/>
      <c r="M105" s="225" t="s">
        <v>28</v>
      </c>
      <c r="N105" s="226" t="s">
        <v>45</v>
      </c>
      <c r="O105" s="88"/>
      <c r="P105" s="227">
        <f>O105*H105</f>
        <v>0</v>
      </c>
      <c r="Q105" s="227">
        <v>0</v>
      </c>
      <c r="R105" s="227">
        <f>Q105*H105</f>
        <v>0</v>
      </c>
      <c r="S105" s="227">
        <v>0</v>
      </c>
      <c r="T105" s="228">
        <f>S105*H105</f>
        <v>0</v>
      </c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R105" s="229" t="s">
        <v>231</v>
      </c>
      <c r="AT105" s="229" t="s">
        <v>226</v>
      </c>
      <c r="AU105" s="229" t="s">
        <v>84</v>
      </c>
      <c r="AY105" s="21" t="s">
        <v>223</v>
      </c>
      <c r="BE105" s="230">
        <f>IF(N105="základní",J105,0)</f>
        <v>0</v>
      </c>
      <c r="BF105" s="230">
        <f>IF(N105="snížená",J105,0)</f>
        <v>0</v>
      </c>
      <c r="BG105" s="230">
        <f>IF(N105="zákl. přenesená",J105,0)</f>
        <v>0</v>
      </c>
      <c r="BH105" s="230">
        <f>IF(N105="sníž. přenesená",J105,0)</f>
        <v>0</v>
      </c>
      <c r="BI105" s="230">
        <f>IF(N105="nulová",J105,0)</f>
        <v>0</v>
      </c>
      <c r="BJ105" s="21" t="s">
        <v>82</v>
      </c>
      <c r="BK105" s="230">
        <f>ROUND(I105*H105,2)</f>
        <v>0</v>
      </c>
      <c r="BL105" s="21" t="s">
        <v>231</v>
      </c>
      <c r="BM105" s="229" t="s">
        <v>8</v>
      </c>
    </row>
    <row r="106" s="2" customFormat="1" ht="16.5" customHeight="1">
      <c r="A106" s="42"/>
      <c r="B106" s="43"/>
      <c r="C106" s="218" t="s">
        <v>274</v>
      </c>
      <c r="D106" s="218" t="s">
        <v>226</v>
      </c>
      <c r="E106" s="219" t="s">
        <v>1790</v>
      </c>
      <c r="F106" s="220" t="s">
        <v>1791</v>
      </c>
      <c r="G106" s="221" t="s">
        <v>383</v>
      </c>
      <c r="H106" s="222">
        <v>8</v>
      </c>
      <c r="I106" s="223"/>
      <c r="J106" s="224">
        <f>ROUND(I106*H106,2)</f>
        <v>0</v>
      </c>
      <c r="K106" s="220" t="s">
        <v>28</v>
      </c>
      <c r="L106" s="48"/>
      <c r="M106" s="225" t="s">
        <v>28</v>
      </c>
      <c r="N106" s="226" t="s">
        <v>45</v>
      </c>
      <c r="O106" s="88"/>
      <c r="P106" s="227">
        <f>O106*H106</f>
        <v>0</v>
      </c>
      <c r="Q106" s="227">
        <v>0</v>
      </c>
      <c r="R106" s="227">
        <f>Q106*H106</f>
        <v>0</v>
      </c>
      <c r="S106" s="227">
        <v>0</v>
      </c>
      <c r="T106" s="228">
        <f>S106*H106</f>
        <v>0</v>
      </c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R106" s="229" t="s">
        <v>231</v>
      </c>
      <c r="AT106" s="229" t="s">
        <v>226</v>
      </c>
      <c r="AU106" s="229" t="s">
        <v>84</v>
      </c>
      <c r="AY106" s="21" t="s">
        <v>223</v>
      </c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21" t="s">
        <v>82</v>
      </c>
      <c r="BK106" s="230">
        <f>ROUND(I106*H106,2)</f>
        <v>0</v>
      </c>
      <c r="BL106" s="21" t="s">
        <v>231</v>
      </c>
      <c r="BM106" s="229" t="s">
        <v>318</v>
      </c>
    </row>
    <row r="107" s="2" customFormat="1" ht="16.5" customHeight="1">
      <c r="A107" s="42"/>
      <c r="B107" s="43"/>
      <c r="C107" s="218" t="s">
        <v>281</v>
      </c>
      <c r="D107" s="218" t="s">
        <v>226</v>
      </c>
      <c r="E107" s="219" t="s">
        <v>1792</v>
      </c>
      <c r="F107" s="220" t="s">
        <v>1793</v>
      </c>
      <c r="G107" s="221" t="s">
        <v>383</v>
      </c>
      <c r="H107" s="222">
        <v>9</v>
      </c>
      <c r="I107" s="223"/>
      <c r="J107" s="224">
        <f>ROUND(I107*H107,2)</f>
        <v>0</v>
      </c>
      <c r="K107" s="220" t="s">
        <v>28</v>
      </c>
      <c r="L107" s="48"/>
      <c r="M107" s="225" t="s">
        <v>28</v>
      </c>
      <c r="N107" s="226" t="s">
        <v>45</v>
      </c>
      <c r="O107" s="88"/>
      <c r="P107" s="227">
        <f>O107*H107</f>
        <v>0</v>
      </c>
      <c r="Q107" s="227">
        <v>0</v>
      </c>
      <c r="R107" s="227">
        <f>Q107*H107</f>
        <v>0</v>
      </c>
      <c r="S107" s="227">
        <v>0</v>
      </c>
      <c r="T107" s="228">
        <f>S107*H107</f>
        <v>0</v>
      </c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R107" s="229" t="s">
        <v>231</v>
      </c>
      <c r="AT107" s="229" t="s">
        <v>226</v>
      </c>
      <c r="AU107" s="229" t="s">
        <v>84</v>
      </c>
      <c r="AY107" s="21" t="s">
        <v>223</v>
      </c>
      <c r="BE107" s="230">
        <f>IF(N107="základní",J107,0)</f>
        <v>0</v>
      </c>
      <c r="BF107" s="230">
        <f>IF(N107="snížená",J107,0)</f>
        <v>0</v>
      </c>
      <c r="BG107" s="230">
        <f>IF(N107="zákl. přenesená",J107,0)</f>
        <v>0</v>
      </c>
      <c r="BH107" s="230">
        <f>IF(N107="sníž. přenesená",J107,0)</f>
        <v>0</v>
      </c>
      <c r="BI107" s="230">
        <f>IF(N107="nulová",J107,0)</f>
        <v>0</v>
      </c>
      <c r="BJ107" s="21" t="s">
        <v>82</v>
      </c>
      <c r="BK107" s="230">
        <f>ROUND(I107*H107,2)</f>
        <v>0</v>
      </c>
      <c r="BL107" s="21" t="s">
        <v>231</v>
      </c>
      <c r="BM107" s="229" t="s">
        <v>257</v>
      </c>
    </row>
    <row r="108" s="2" customFormat="1" ht="16.5" customHeight="1">
      <c r="A108" s="42"/>
      <c r="B108" s="43"/>
      <c r="C108" s="218" t="s">
        <v>287</v>
      </c>
      <c r="D108" s="218" t="s">
        <v>226</v>
      </c>
      <c r="E108" s="219" t="s">
        <v>1794</v>
      </c>
      <c r="F108" s="220" t="s">
        <v>1795</v>
      </c>
      <c r="G108" s="221" t="s">
        <v>240</v>
      </c>
      <c r="H108" s="222">
        <v>38</v>
      </c>
      <c r="I108" s="223"/>
      <c r="J108" s="224">
        <f>ROUND(I108*H108,2)</f>
        <v>0</v>
      </c>
      <c r="K108" s="220" t="s">
        <v>230</v>
      </c>
      <c r="L108" s="48"/>
      <c r="M108" s="225" t="s">
        <v>28</v>
      </c>
      <c r="N108" s="226" t="s">
        <v>45</v>
      </c>
      <c r="O108" s="88"/>
      <c r="P108" s="227">
        <f>O108*H108</f>
        <v>0</v>
      </c>
      <c r="Q108" s="227">
        <v>1.0000000000000001E-05</v>
      </c>
      <c r="R108" s="227">
        <f>Q108*H108</f>
        <v>0.00038000000000000002</v>
      </c>
      <c r="S108" s="227">
        <v>0</v>
      </c>
      <c r="T108" s="228">
        <f>S108*H108</f>
        <v>0</v>
      </c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R108" s="229" t="s">
        <v>231</v>
      </c>
      <c r="AT108" s="229" t="s">
        <v>226</v>
      </c>
      <c r="AU108" s="229" t="s">
        <v>84</v>
      </c>
      <c r="AY108" s="21" t="s">
        <v>223</v>
      </c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21" t="s">
        <v>82</v>
      </c>
      <c r="BK108" s="230">
        <f>ROUND(I108*H108,2)</f>
        <v>0</v>
      </c>
      <c r="BL108" s="21" t="s">
        <v>231</v>
      </c>
      <c r="BM108" s="229" t="s">
        <v>340</v>
      </c>
    </row>
    <row r="109" s="2" customFormat="1">
      <c r="A109" s="42"/>
      <c r="B109" s="43"/>
      <c r="C109" s="44"/>
      <c r="D109" s="231" t="s">
        <v>233</v>
      </c>
      <c r="E109" s="44"/>
      <c r="F109" s="232" t="s">
        <v>1796</v>
      </c>
      <c r="G109" s="44"/>
      <c r="H109" s="44"/>
      <c r="I109" s="233"/>
      <c r="J109" s="44"/>
      <c r="K109" s="44"/>
      <c r="L109" s="48"/>
      <c r="M109" s="234"/>
      <c r="N109" s="235"/>
      <c r="O109" s="88"/>
      <c r="P109" s="88"/>
      <c r="Q109" s="88"/>
      <c r="R109" s="88"/>
      <c r="S109" s="88"/>
      <c r="T109" s="89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T109" s="21" t="s">
        <v>233</v>
      </c>
      <c r="AU109" s="21" t="s">
        <v>84</v>
      </c>
    </row>
    <row r="110" s="2" customFormat="1" ht="16.5" customHeight="1">
      <c r="A110" s="42"/>
      <c r="B110" s="43"/>
      <c r="C110" s="218" t="s">
        <v>293</v>
      </c>
      <c r="D110" s="218" t="s">
        <v>226</v>
      </c>
      <c r="E110" s="219" t="s">
        <v>1797</v>
      </c>
      <c r="F110" s="220" t="s">
        <v>1798</v>
      </c>
      <c r="G110" s="221" t="s">
        <v>383</v>
      </c>
      <c r="H110" s="222">
        <v>30</v>
      </c>
      <c r="I110" s="223"/>
      <c r="J110" s="224">
        <f>ROUND(I110*H110,2)</f>
        <v>0</v>
      </c>
      <c r="K110" s="220" t="s">
        <v>230</v>
      </c>
      <c r="L110" s="48"/>
      <c r="M110" s="225" t="s">
        <v>28</v>
      </c>
      <c r="N110" s="226" t="s">
        <v>45</v>
      </c>
      <c r="O110" s="88"/>
      <c r="P110" s="227">
        <f>O110*H110</f>
        <v>0</v>
      </c>
      <c r="Q110" s="227">
        <v>0</v>
      </c>
      <c r="R110" s="227">
        <f>Q110*H110</f>
        <v>0</v>
      </c>
      <c r="S110" s="227">
        <v>0</v>
      </c>
      <c r="T110" s="228">
        <f>S110*H110</f>
        <v>0</v>
      </c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R110" s="229" t="s">
        <v>231</v>
      </c>
      <c r="AT110" s="229" t="s">
        <v>226</v>
      </c>
      <c r="AU110" s="229" t="s">
        <v>84</v>
      </c>
      <c r="AY110" s="21" t="s">
        <v>223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21" t="s">
        <v>82</v>
      </c>
      <c r="BK110" s="230">
        <f>ROUND(I110*H110,2)</f>
        <v>0</v>
      </c>
      <c r="BL110" s="21" t="s">
        <v>231</v>
      </c>
      <c r="BM110" s="229" t="s">
        <v>350</v>
      </c>
    </row>
    <row r="111" s="2" customFormat="1">
      <c r="A111" s="42"/>
      <c r="B111" s="43"/>
      <c r="C111" s="44"/>
      <c r="D111" s="231" t="s">
        <v>233</v>
      </c>
      <c r="E111" s="44"/>
      <c r="F111" s="232" t="s">
        <v>1799</v>
      </c>
      <c r="G111" s="44"/>
      <c r="H111" s="44"/>
      <c r="I111" s="233"/>
      <c r="J111" s="44"/>
      <c r="K111" s="44"/>
      <c r="L111" s="48"/>
      <c r="M111" s="234"/>
      <c r="N111" s="235"/>
      <c r="O111" s="88"/>
      <c r="P111" s="88"/>
      <c r="Q111" s="88"/>
      <c r="R111" s="88"/>
      <c r="S111" s="88"/>
      <c r="T111" s="89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T111" s="21" t="s">
        <v>233</v>
      </c>
      <c r="AU111" s="21" t="s">
        <v>84</v>
      </c>
    </row>
    <row r="112" s="2" customFormat="1" ht="21.75" customHeight="1">
      <c r="A112" s="42"/>
      <c r="B112" s="43"/>
      <c r="C112" s="218" t="s">
        <v>109</v>
      </c>
      <c r="D112" s="218" t="s">
        <v>226</v>
      </c>
      <c r="E112" s="219" t="s">
        <v>1800</v>
      </c>
      <c r="F112" s="220" t="s">
        <v>1801</v>
      </c>
      <c r="G112" s="221" t="s">
        <v>383</v>
      </c>
      <c r="H112" s="222">
        <v>8</v>
      </c>
      <c r="I112" s="223"/>
      <c r="J112" s="224">
        <f>ROUND(I112*H112,2)</f>
        <v>0</v>
      </c>
      <c r="K112" s="220" t="s">
        <v>230</v>
      </c>
      <c r="L112" s="48"/>
      <c r="M112" s="225" t="s">
        <v>28</v>
      </c>
      <c r="N112" s="226" t="s">
        <v>45</v>
      </c>
      <c r="O112" s="88"/>
      <c r="P112" s="227">
        <f>O112*H112</f>
        <v>0</v>
      </c>
      <c r="Q112" s="227">
        <v>0</v>
      </c>
      <c r="R112" s="227">
        <f>Q112*H112</f>
        <v>0</v>
      </c>
      <c r="S112" s="227">
        <v>0</v>
      </c>
      <c r="T112" s="228">
        <f>S112*H112</f>
        <v>0</v>
      </c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R112" s="229" t="s">
        <v>231</v>
      </c>
      <c r="AT112" s="229" t="s">
        <v>226</v>
      </c>
      <c r="AU112" s="229" t="s">
        <v>84</v>
      </c>
      <c r="AY112" s="21" t="s">
        <v>223</v>
      </c>
      <c r="BE112" s="230">
        <f>IF(N112="základní",J112,0)</f>
        <v>0</v>
      </c>
      <c r="BF112" s="230">
        <f>IF(N112="snížená",J112,0)</f>
        <v>0</v>
      </c>
      <c r="BG112" s="230">
        <f>IF(N112="zákl. přenesená",J112,0)</f>
        <v>0</v>
      </c>
      <c r="BH112" s="230">
        <f>IF(N112="sníž. přenesená",J112,0)</f>
        <v>0</v>
      </c>
      <c r="BI112" s="230">
        <f>IF(N112="nulová",J112,0)</f>
        <v>0</v>
      </c>
      <c r="BJ112" s="21" t="s">
        <v>82</v>
      </c>
      <c r="BK112" s="230">
        <f>ROUND(I112*H112,2)</f>
        <v>0</v>
      </c>
      <c r="BL112" s="21" t="s">
        <v>231</v>
      </c>
      <c r="BM112" s="229" t="s">
        <v>362</v>
      </c>
    </row>
    <row r="113" s="2" customFormat="1">
      <c r="A113" s="42"/>
      <c r="B113" s="43"/>
      <c r="C113" s="44"/>
      <c r="D113" s="231" t="s">
        <v>233</v>
      </c>
      <c r="E113" s="44"/>
      <c r="F113" s="232" t="s">
        <v>1802</v>
      </c>
      <c r="G113" s="44"/>
      <c r="H113" s="44"/>
      <c r="I113" s="233"/>
      <c r="J113" s="44"/>
      <c r="K113" s="44"/>
      <c r="L113" s="48"/>
      <c r="M113" s="234"/>
      <c r="N113" s="235"/>
      <c r="O113" s="88"/>
      <c r="P113" s="88"/>
      <c r="Q113" s="88"/>
      <c r="R113" s="88"/>
      <c r="S113" s="88"/>
      <c r="T113" s="89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T113" s="21" t="s">
        <v>233</v>
      </c>
      <c r="AU113" s="21" t="s">
        <v>84</v>
      </c>
    </row>
    <row r="114" s="2" customFormat="1" ht="21.75" customHeight="1">
      <c r="A114" s="42"/>
      <c r="B114" s="43"/>
      <c r="C114" s="218" t="s">
        <v>8</v>
      </c>
      <c r="D114" s="218" t="s">
        <v>226</v>
      </c>
      <c r="E114" s="219" t="s">
        <v>1803</v>
      </c>
      <c r="F114" s="220" t="s">
        <v>1804</v>
      </c>
      <c r="G114" s="221" t="s">
        <v>383</v>
      </c>
      <c r="H114" s="222">
        <v>9</v>
      </c>
      <c r="I114" s="223"/>
      <c r="J114" s="224">
        <f>ROUND(I114*H114,2)</f>
        <v>0</v>
      </c>
      <c r="K114" s="220" t="s">
        <v>230</v>
      </c>
      <c r="L114" s="48"/>
      <c r="M114" s="225" t="s">
        <v>28</v>
      </c>
      <c r="N114" s="226" t="s">
        <v>45</v>
      </c>
      <c r="O114" s="88"/>
      <c r="P114" s="227">
        <f>O114*H114</f>
        <v>0</v>
      </c>
      <c r="Q114" s="227">
        <v>0</v>
      </c>
      <c r="R114" s="227">
        <f>Q114*H114</f>
        <v>0</v>
      </c>
      <c r="S114" s="227">
        <v>0</v>
      </c>
      <c r="T114" s="228">
        <f>S114*H114</f>
        <v>0</v>
      </c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R114" s="229" t="s">
        <v>231</v>
      </c>
      <c r="AT114" s="229" t="s">
        <v>226</v>
      </c>
      <c r="AU114" s="229" t="s">
        <v>84</v>
      </c>
      <c r="AY114" s="21" t="s">
        <v>223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21" t="s">
        <v>82</v>
      </c>
      <c r="BK114" s="230">
        <f>ROUND(I114*H114,2)</f>
        <v>0</v>
      </c>
      <c r="BL114" s="21" t="s">
        <v>231</v>
      </c>
      <c r="BM114" s="229" t="s">
        <v>374</v>
      </c>
    </row>
    <row r="115" s="2" customFormat="1">
      <c r="A115" s="42"/>
      <c r="B115" s="43"/>
      <c r="C115" s="44"/>
      <c r="D115" s="231" t="s">
        <v>233</v>
      </c>
      <c r="E115" s="44"/>
      <c r="F115" s="232" t="s">
        <v>1805</v>
      </c>
      <c r="G115" s="44"/>
      <c r="H115" s="44"/>
      <c r="I115" s="233"/>
      <c r="J115" s="44"/>
      <c r="K115" s="44"/>
      <c r="L115" s="48"/>
      <c r="M115" s="234"/>
      <c r="N115" s="235"/>
      <c r="O115" s="88"/>
      <c r="P115" s="88"/>
      <c r="Q115" s="88"/>
      <c r="R115" s="88"/>
      <c r="S115" s="88"/>
      <c r="T115" s="89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T115" s="21" t="s">
        <v>233</v>
      </c>
      <c r="AU115" s="21" t="s">
        <v>84</v>
      </c>
    </row>
    <row r="116" s="2" customFormat="1" ht="16.5" customHeight="1">
      <c r="A116" s="42"/>
      <c r="B116" s="43"/>
      <c r="C116" s="218" t="s">
        <v>313</v>
      </c>
      <c r="D116" s="218" t="s">
        <v>226</v>
      </c>
      <c r="E116" s="219" t="s">
        <v>1806</v>
      </c>
      <c r="F116" s="220" t="s">
        <v>1807</v>
      </c>
      <c r="G116" s="221" t="s">
        <v>240</v>
      </c>
      <c r="H116" s="222">
        <v>38</v>
      </c>
      <c r="I116" s="223"/>
      <c r="J116" s="224">
        <f>ROUND(I116*H116,2)</f>
        <v>0</v>
      </c>
      <c r="K116" s="220" t="s">
        <v>230</v>
      </c>
      <c r="L116" s="48"/>
      <c r="M116" s="225" t="s">
        <v>28</v>
      </c>
      <c r="N116" s="226" t="s">
        <v>45</v>
      </c>
      <c r="O116" s="88"/>
      <c r="P116" s="227">
        <f>O116*H116</f>
        <v>0</v>
      </c>
      <c r="Q116" s="227">
        <v>0</v>
      </c>
      <c r="R116" s="227">
        <f>Q116*H116</f>
        <v>0</v>
      </c>
      <c r="S116" s="227">
        <v>0</v>
      </c>
      <c r="T116" s="228">
        <f>S116*H116</f>
        <v>0</v>
      </c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R116" s="229" t="s">
        <v>231</v>
      </c>
      <c r="AT116" s="229" t="s">
        <v>226</v>
      </c>
      <c r="AU116" s="229" t="s">
        <v>84</v>
      </c>
      <c r="AY116" s="21" t="s">
        <v>223</v>
      </c>
      <c r="BE116" s="230">
        <f>IF(N116="základní",J116,0)</f>
        <v>0</v>
      </c>
      <c r="BF116" s="230">
        <f>IF(N116="snížená",J116,0)</f>
        <v>0</v>
      </c>
      <c r="BG116" s="230">
        <f>IF(N116="zákl. přenesená",J116,0)</f>
        <v>0</v>
      </c>
      <c r="BH116" s="230">
        <f>IF(N116="sníž. přenesená",J116,0)</f>
        <v>0</v>
      </c>
      <c r="BI116" s="230">
        <f>IF(N116="nulová",J116,0)</f>
        <v>0</v>
      </c>
      <c r="BJ116" s="21" t="s">
        <v>82</v>
      </c>
      <c r="BK116" s="230">
        <f>ROUND(I116*H116,2)</f>
        <v>0</v>
      </c>
      <c r="BL116" s="21" t="s">
        <v>231</v>
      </c>
      <c r="BM116" s="229" t="s">
        <v>385</v>
      </c>
    </row>
    <row r="117" s="2" customFormat="1">
      <c r="A117" s="42"/>
      <c r="B117" s="43"/>
      <c r="C117" s="44"/>
      <c r="D117" s="231" t="s">
        <v>233</v>
      </c>
      <c r="E117" s="44"/>
      <c r="F117" s="232" t="s">
        <v>1808</v>
      </c>
      <c r="G117" s="44"/>
      <c r="H117" s="44"/>
      <c r="I117" s="233"/>
      <c r="J117" s="44"/>
      <c r="K117" s="44"/>
      <c r="L117" s="48"/>
      <c r="M117" s="234"/>
      <c r="N117" s="235"/>
      <c r="O117" s="88"/>
      <c r="P117" s="88"/>
      <c r="Q117" s="88"/>
      <c r="R117" s="88"/>
      <c r="S117" s="88"/>
      <c r="T117" s="89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T117" s="21" t="s">
        <v>233</v>
      </c>
      <c r="AU117" s="21" t="s">
        <v>84</v>
      </c>
    </row>
    <row r="118" s="2" customFormat="1" ht="16.5" customHeight="1">
      <c r="A118" s="42"/>
      <c r="B118" s="43"/>
      <c r="C118" s="218" t="s">
        <v>318</v>
      </c>
      <c r="D118" s="218" t="s">
        <v>226</v>
      </c>
      <c r="E118" s="219" t="s">
        <v>1809</v>
      </c>
      <c r="F118" s="220" t="s">
        <v>1810</v>
      </c>
      <c r="G118" s="221" t="s">
        <v>229</v>
      </c>
      <c r="H118" s="222">
        <v>10</v>
      </c>
      <c r="I118" s="223"/>
      <c r="J118" s="224">
        <f>ROUND(I118*H118,2)</f>
        <v>0</v>
      </c>
      <c r="K118" s="220" t="s">
        <v>28</v>
      </c>
      <c r="L118" s="48"/>
      <c r="M118" s="225" t="s">
        <v>28</v>
      </c>
      <c r="N118" s="226" t="s">
        <v>45</v>
      </c>
      <c r="O118" s="88"/>
      <c r="P118" s="227">
        <f>O118*H118</f>
        <v>0</v>
      </c>
      <c r="Q118" s="227">
        <v>0</v>
      </c>
      <c r="R118" s="227">
        <f>Q118*H118</f>
        <v>0</v>
      </c>
      <c r="S118" s="227">
        <v>0</v>
      </c>
      <c r="T118" s="228">
        <f>S118*H118</f>
        <v>0</v>
      </c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R118" s="229" t="s">
        <v>231</v>
      </c>
      <c r="AT118" s="229" t="s">
        <v>226</v>
      </c>
      <c r="AU118" s="229" t="s">
        <v>84</v>
      </c>
      <c r="AY118" s="21" t="s">
        <v>223</v>
      </c>
      <c r="BE118" s="230">
        <f>IF(N118="základní",J118,0)</f>
        <v>0</v>
      </c>
      <c r="BF118" s="230">
        <f>IF(N118="snížená",J118,0)</f>
        <v>0</v>
      </c>
      <c r="BG118" s="230">
        <f>IF(N118="zákl. přenesená",J118,0)</f>
        <v>0</v>
      </c>
      <c r="BH118" s="230">
        <f>IF(N118="sníž. přenesená",J118,0)</f>
        <v>0</v>
      </c>
      <c r="BI118" s="230">
        <f>IF(N118="nulová",J118,0)</f>
        <v>0</v>
      </c>
      <c r="BJ118" s="21" t="s">
        <v>82</v>
      </c>
      <c r="BK118" s="230">
        <f>ROUND(I118*H118,2)</f>
        <v>0</v>
      </c>
      <c r="BL118" s="21" t="s">
        <v>231</v>
      </c>
      <c r="BM118" s="229" t="s">
        <v>394</v>
      </c>
    </row>
    <row r="119" s="2" customFormat="1" ht="16.5" customHeight="1">
      <c r="A119" s="42"/>
      <c r="B119" s="43"/>
      <c r="C119" s="218" t="s">
        <v>134</v>
      </c>
      <c r="D119" s="218" t="s">
        <v>226</v>
      </c>
      <c r="E119" s="219" t="s">
        <v>1811</v>
      </c>
      <c r="F119" s="220" t="s">
        <v>1812</v>
      </c>
      <c r="G119" s="221" t="s">
        <v>383</v>
      </c>
      <c r="H119" s="222">
        <v>5</v>
      </c>
      <c r="I119" s="223"/>
      <c r="J119" s="224">
        <f>ROUND(I119*H119,2)</f>
        <v>0</v>
      </c>
      <c r="K119" s="220" t="s">
        <v>230</v>
      </c>
      <c r="L119" s="48"/>
      <c r="M119" s="225" t="s">
        <v>28</v>
      </c>
      <c r="N119" s="226" t="s">
        <v>45</v>
      </c>
      <c r="O119" s="88"/>
      <c r="P119" s="227">
        <f>O119*H119</f>
        <v>0</v>
      </c>
      <c r="Q119" s="227">
        <v>0</v>
      </c>
      <c r="R119" s="227">
        <f>Q119*H119</f>
        <v>0</v>
      </c>
      <c r="S119" s="227">
        <v>0</v>
      </c>
      <c r="T119" s="228">
        <f>S119*H119</f>
        <v>0</v>
      </c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R119" s="229" t="s">
        <v>231</v>
      </c>
      <c r="AT119" s="229" t="s">
        <v>226</v>
      </c>
      <c r="AU119" s="229" t="s">
        <v>84</v>
      </c>
      <c r="AY119" s="21" t="s">
        <v>223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21" t="s">
        <v>82</v>
      </c>
      <c r="BK119" s="230">
        <f>ROUND(I119*H119,2)</f>
        <v>0</v>
      </c>
      <c r="BL119" s="21" t="s">
        <v>231</v>
      </c>
      <c r="BM119" s="229" t="s">
        <v>408</v>
      </c>
    </row>
    <row r="120" s="2" customFormat="1">
      <c r="A120" s="42"/>
      <c r="B120" s="43"/>
      <c r="C120" s="44"/>
      <c r="D120" s="231" t="s">
        <v>233</v>
      </c>
      <c r="E120" s="44"/>
      <c r="F120" s="232" t="s">
        <v>1813</v>
      </c>
      <c r="G120" s="44"/>
      <c r="H120" s="44"/>
      <c r="I120" s="233"/>
      <c r="J120" s="44"/>
      <c r="K120" s="44"/>
      <c r="L120" s="48"/>
      <c r="M120" s="234"/>
      <c r="N120" s="235"/>
      <c r="O120" s="88"/>
      <c r="P120" s="88"/>
      <c r="Q120" s="88"/>
      <c r="R120" s="88"/>
      <c r="S120" s="88"/>
      <c r="T120" s="89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T120" s="21" t="s">
        <v>233</v>
      </c>
      <c r="AU120" s="21" t="s">
        <v>84</v>
      </c>
    </row>
    <row r="121" s="2" customFormat="1" ht="16.5" customHeight="1">
      <c r="A121" s="42"/>
      <c r="B121" s="43"/>
      <c r="C121" s="218" t="s">
        <v>257</v>
      </c>
      <c r="D121" s="218" t="s">
        <v>226</v>
      </c>
      <c r="E121" s="219" t="s">
        <v>1814</v>
      </c>
      <c r="F121" s="220" t="s">
        <v>1815</v>
      </c>
      <c r="G121" s="221" t="s">
        <v>383</v>
      </c>
      <c r="H121" s="222">
        <v>5</v>
      </c>
      <c r="I121" s="223"/>
      <c r="J121" s="224">
        <f>ROUND(I121*H121,2)</f>
        <v>0</v>
      </c>
      <c r="K121" s="220" t="s">
        <v>230</v>
      </c>
      <c r="L121" s="48"/>
      <c r="M121" s="225" t="s">
        <v>28</v>
      </c>
      <c r="N121" s="226" t="s">
        <v>45</v>
      </c>
      <c r="O121" s="88"/>
      <c r="P121" s="227">
        <f>O121*H121</f>
        <v>0</v>
      </c>
      <c r="Q121" s="227">
        <v>0.0017899999999999999</v>
      </c>
      <c r="R121" s="227">
        <f>Q121*H121</f>
        <v>0.0089499999999999996</v>
      </c>
      <c r="S121" s="227">
        <v>0</v>
      </c>
      <c r="T121" s="228">
        <f>S121*H121</f>
        <v>0</v>
      </c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R121" s="229" t="s">
        <v>231</v>
      </c>
      <c r="AT121" s="229" t="s">
        <v>226</v>
      </c>
      <c r="AU121" s="229" t="s">
        <v>84</v>
      </c>
      <c r="AY121" s="21" t="s">
        <v>223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21" t="s">
        <v>82</v>
      </c>
      <c r="BK121" s="230">
        <f>ROUND(I121*H121,2)</f>
        <v>0</v>
      </c>
      <c r="BL121" s="21" t="s">
        <v>231</v>
      </c>
      <c r="BM121" s="229" t="s">
        <v>420</v>
      </c>
    </row>
    <row r="122" s="2" customFormat="1">
      <c r="A122" s="42"/>
      <c r="B122" s="43"/>
      <c r="C122" s="44"/>
      <c r="D122" s="231" t="s">
        <v>233</v>
      </c>
      <c r="E122" s="44"/>
      <c r="F122" s="232" t="s">
        <v>1816</v>
      </c>
      <c r="G122" s="44"/>
      <c r="H122" s="44"/>
      <c r="I122" s="233"/>
      <c r="J122" s="44"/>
      <c r="K122" s="44"/>
      <c r="L122" s="48"/>
      <c r="M122" s="234"/>
      <c r="N122" s="235"/>
      <c r="O122" s="88"/>
      <c r="P122" s="88"/>
      <c r="Q122" s="88"/>
      <c r="R122" s="88"/>
      <c r="S122" s="88"/>
      <c r="T122" s="89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T122" s="21" t="s">
        <v>233</v>
      </c>
      <c r="AU122" s="21" t="s">
        <v>84</v>
      </c>
    </row>
    <row r="123" s="2" customFormat="1" ht="16.5" customHeight="1">
      <c r="A123" s="42"/>
      <c r="B123" s="43"/>
      <c r="C123" s="218" t="s">
        <v>333</v>
      </c>
      <c r="D123" s="218" t="s">
        <v>226</v>
      </c>
      <c r="E123" s="219" t="s">
        <v>1817</v>
      </c>
      <c r="F123" s="220" t="s">
        <v>1818</v>
      </c>
      <c r="G123" s="221" t="s">
        <v>383</v>
      </c>
      <c r="H123" s="222">
        <v>5</v>
      </c>
      <c r="I123" s="223"/>
      <c r="J123" s="224">
        <f>ROUND(I123*H123,2)</f>
        <v>0</v>
      </c>
      <c r="K123" s="220" t="s">
        <v>230</v>
      </c>
      <c r="L123" s="48"/>
      <c r="M123" s="225" t="s">
        <v>28</v>
      </c>
      <c r="N123" s="226" t="s">
        <v>45</v>
      </c>
      <c r="O123" s="88"/>
      <c r="P123" s="227">
        <f>O123*H123</f>
        <v>0</v>
      </c>
      <c r="Q123" s="227">
        <v>0.001</v>
      </c>
      <c r="R123" s="227">
        <f>Q123*H123</f>
        <v>0.0050000000000000001</v>
      </c>
      <c r="S123" s="227">
        <v>0</v>
      </c>
      <c r="T123" s="228">
        <f>S123*H123</f>
        <v>0</v>
      </c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R123" s="229" t="s">
        <v>231</v>
      </c>
      <c r="AT123" s="229" t="s">
        <v>226</v>
      </c>
      <c r="AU123" s="229" t="s">
        <v>84</v>
      </c>
      <c r="AY123" s="21" t="s">
        <v>223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21" t="s">
        <v>82</v>
      </c>
      <c r="BK123" s="230">
        <f>ROUND(I123*H123,2)</f>
        <v>0</v>
      </c>
      <c r="BL123" s="21" t="s">
        <v>231</v>
      </c>
      <c r="BM123" s="229" t="s">
        <v>430</v>
      </c>
    </row>
    <row r="124" s="2" customFormat="1">
      <c r="A124" s="42"/>
      <c r="B124" s="43"/>
      <c r="C124" s="44"/>
      <c r="D124" s="231" t="s">
        <v>233</v>
      </c>
      <c r="E124" s="44"/>
      <c r="F124" s="232" t="s">
        <v>1819</v>
      </c>
      <c r="G124" s="44"/>
      <c r="H124" s="44"/>
      <c r="I124" s="233"/>
      <c r="J124" s="44"/>
      <c r="K124" s="44"/>
      <c r="L124" s="48"/>
      <c r="M124" s="234"/>
      <c r="N124" s="235"/>
      <c r="O124" s="88"/>
      <c r="P124" s="88"/>
      <c r="Q124" s="88"/>
      <c r="R124" s="88"/>
      <c r="S124" s="88"/>
      <c r="T124" s="89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T124" s="21" t="s">
        <v>233</v>
      </c>
      <c r="AU124" s="21" t="s">
        <v>84</v>
      </c>
    </row>
    <row r="125" s="2" customFormat="1" ht="16.5" customHeight="1">
      <c r="A125" s="42"/>
      <c r="B125" s="43"/>
      <c r="C125" s="218" t="s">
        <v>340</v>
      </c>
      <c r="D125" s="218" t="s">
        <v>226</v>
      </c>
      <c r="E125" s="219" t="s">
        <v>1820</v>
      </c>
      <c r="F125" s="220" t="s">
        <v>1821</v>
      </c>
      <c r="G125" s="221" t="s">
        <v>240</v>
      </c>
      <c r="H125" s="222">
        <v>20</v>
      </c>
      <c r="I125" s="223"/>
      <c r="J125" s="224">
        <f>ROUND(I125*H125,2)</f>
        <v>0</v>
      </c>
      <c r="K125" s="220" t="s">
        <v>230</v>
      </c>
      <c r="L125" s="48"/>
      <c r="M125" s="225" t="s">
        <v>28</v>
      </c>
      <c r="N125" s="226" t="s">
        <v>45</v>
      </c>
      <c r="O125" s="88"/>
      <c r="P125" s="227">
        <f>O125*H125</f>
        <v>0</v>
      </c>
      <c r="Q125" s="227">
        <v>0</v>
      </c>
      <c r="R125" s="227">
        <f>Q125*H125</f>
        <v>0</v>
      </c>
      <c r="S125" s="227">
        <v>0.0020999999999999999</v>
      </c>
      <c r="T125" s="228">
        <f>S125*H125</f>
        <v>0.041999999999999996</v>
      </c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R125" s="229" t="s">
        <v>231</v>
      </c>
      <c r="AT125" s="229" t="s">
        <v>226</v>
      </c>
      <c r="AU125" s="229" t="s">
        <v>84</v>
      </c>
      <c r="AY125" s="21" t="s">
        <v>223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21" t="s">
        <v>82</v>
      </c>
      <c r="BK125" s="230">
        <f>ROUND(I125*H125,2)</f>
        <v>0</v>
      </c>
      <c r="BL125" s="21" t="s">
        <v>231</v>
      </c>
      <c r="BM125" s="229" t="s">
        <v>442</v>
      </c>
    </row>
    <row r="126" s="2" customFormat="1">
      <c r="A126" s="42"/>
      <c r="B126" s="43"/>
      <c r="C126" s="44"/>
      <c r="D126" s="231" t="s">
        <v>233</v>
      </c>
      <c r="E126" s="44"/>
      <c r="F126" s="232" t="s">
        <v>1822</v>
      </c>
      <c r="G126" s="44"/>
      <c r="H126" s="44"/>
      <c r="I126" s="233"/>
      <c r="J126" s="44"/>
      <c r="K126" s="44"/>
      <c r="L126" s="48"/>
      <c r="M126" s="234"/>
      <c r="N126" s="235"/>
      <c r="O126" s="88"/>
      <c r="P126" s="88"/>
      <c r="Q126" s="88"/>
      <c r="R126" s="88"/>
      <c r="S126" s="88"/>
      <c r="T126" s="89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T126" s="21" t="s">
        <v>233</v>
      </c>
      <c r="AU126" s="21" t="s">
        <v>84</v>
      </c>
    </row>
    <row r="127" s="2" customFormat="1" ht="16.5" customHeight="1">
      <c r="A127" s="42"/>
      <c r="B127" s="43"/>
      <c r="C127" s="218" t="s">
        <v>345</v>
      </c>
      <c r="D127" s="218" t="s">
        <v>226</v>
      </c>
      <c r="E127" s="219" t="s">
        <v>1823</v>
      </c>
      <c r="F127" s="220" t="s">
        <v>1824</v>
      </c>
      <c r="G127" s="221" t="s">
        <v>240</v>
      </c>
      <c r="H127" s="222">
        <v>20</v>
      </c>
      <c r="I127" s="223"/>
      <c r="J127" s="224">
        <f>ROUND(I127*H127,2)</f>
        <v>0</v>
      </c>
      <c r="K127" s="220" t="s">
        <v>230</v>
      </c>
      <c r="L127" s="48"/>
      <c r="M127" s="225" t="s">
        <v>28</v>
      </c>
      <c r="N127" s="226" t="s">
        <v>45</v>
      </c>
      <c r="O127" s="88"/>
      <c r="P127" s="227">
        <f>O127*H127</f>
        <v>0</v>
      </c>
      <c r="Q127" s="227">
        <v>0</v>
      </c>
      <c r="R127" s="227">
        <f>Q127*H127</f>
        <v>0</v>
      </c>
      <c r="S127" s="227">
        <v>0.00198</v>
      </c>
      <c r="T127" s="228">
        <f>S127*H127</f>
        <v>0.039599999999999996</v>
      </c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R127" s="229" t="s">
        <v>231</v>
      </c>
      <c r="AT127" s="229" t="s">
        <v>226</v>
      </c>
      <c r="AU127" s="229" t="s">
        <v>84</v>
      </c>
      <c r="AY127" s="21" t="s">
        <v>223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21" t="s">
        <v>82</v>
      </c>
      <c r="BK127" s="230">
        <f>ROUND(I127*H127,2)</f>
        <v>0</v>
      </c>
      <c r="BL127" s="21" t="s">
        <v>231</v>
      </c>
      <c r="BM127" s="229" t="s">
        <v>450</v>
      </c>
    </row>
    <row r="128" s="2" customFormat="1">
      <c r="A128" s="42"/>
      <c r="B128" s="43"/>
      <c r="C128" s="44"/>
      <c r="D128" s="231" t="s">
        <v>233</v>
      </c>
      <c r="E128" s="44"/>
      <c r="F128" s="232" t="s">
        <v>1825</v>
      </c>
      <c r="G128" s="44"/>
      <c r="H128" s="44"/>
      <c r="I128" s="233"/>
      <c r="J128" s="44"/>
      <c r="K128" s="44"/>
      <c r="L128" s="48"/>
      <c r="M128" s="234"/>
      <c r="N128" s="235"/>
      <c r="O128" s="88"/>
      <c r="P128" s="88"/>
      <c r="Q128" s="88"/>
      <c r="R128" s="88"/>
      <c r="S128" s="88"/>
      <c r="T128" s="89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T128" s="21" t="s">
        <v>233</v>
      </c>
      <c r="AU128" s="21" t="s">
        <v>84</v>
      </c>
    </row>
    <row r="129" s="2" customFormat="1" ht="16.5" customHeight="1">
      <c r="A129" s="42"/>
      <c r="B129" s="43"/>
      <c r="C129" s="218" t="s">
        <v>350</v>
      </c>
      <c r="D129" s="218" t="s">
        <v>226</v>
      </c>
      <c r="E129" s="219" t="s">
        <v>1826</v>
      </c>
      <c r="F129" s="220" t="s">
        <v>1827</v>
      </c>
      <c r="G129" s="221" t="s">
        <v>256</v>
      </c>
      <c r="H129" s="222">
        <v>0.75</v>
      </c>
      <c r="I129" s="223"/>
      <c r="J129" s="224">
        <f>ROUND(I129*H129,2)</f>
        <v>0</v>
      </c>
      <c r="K129" s="220" t="s">
        <v>230</v>
      </c>
      <c r="L129" s="48"/>
      <c r="M129" s="225" t="s">
        <v>28</v>
      </c>
      <c r="N129" s="226" t="s">
        <v>45</v>
      </c>
      <c r="O129" s="88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R129" s="229" t="s">
        <v>231</v>
      </c>
      <c r="AT129" s="229" t="s">
        <v>226</v>
      </c>
      <c r="AU129" s="229" t="s">
        <v>84</v>
      </c>
      <c r="AY129" s="21" t="s">
        <v>223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21" t="s">
        <v>82</v>
      </c>
      <c r="BK129" s="230">
        <f>ROUND(I129*H129,2)</f>
        <v>0</v>
      </c>
      <c r="BL129" s="21" t="s">
        <v>231</v>
      </c>
      <c r="BM129" s="229" t="s">
        <v>462</v>
      </c>
    </row>
    <row r="130" s="2" customFormat="1">
      <c r="A130" s="42"/>
      <c r="B130" s="43"/>
      <c r="C130" s="44"/>
      <c r="D130" s="231" t="s">
        <v>233</v>
      </c>
      <c r="E130" s="44"/>
      <c r="F130" s="232" t="s">
        <v>1828</v>
      </c>
      <c r="G130" s="44"/>
      <c r="H130" s="44"/>
      <c r="I130" s="233"/>
      <c r="J130" s="44"/>
      <c r="K130" s="44"/>
      <c r="L130" s="48"/>
      <c r="M130" s="234"/>
      <c r="N130" s="235"/>
      <c r="O130" s="88"/>
      <c r="P130" s="88"/>
      <c r="Q130" s="88"/>
      <c r="R130" s="88"/>
      <c r="S130" s="88"/>
      <c r="T130" s="89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T130" s="21" t="s">
        <v>233</v>
      </c>
      <c r="AU130" s="21" t="s">
        <v>84</v>
      </c>
    </row>
    <row r="131" s="2" customFormat="1" ht="16.5" customHeight="1">
      <c r="A131" s="42"/>
      <c r="B131" s="43"/>
      <c r="C131" s="218" t="s">
        <v>7</v>
      </c>
      <c r="D131" s="218" t="s">
        <v>226</v>
      </c>
      <c r="E131" s="219" t="s">
        <v>1829</v>
      </c>
      <c r="F131" s="220" t="s">
        <v>1830</v>
      </c>
      <c r="G131" s="221" t="s">
        <v>256</v>
      </c>
      <c r="H131" s="222">
        <v>0.75</v>
      </c>
      <c r="I131" s="223"/>
      <c r="J131" s="224">
        <f>ROUND(I131*H131,2)</f>
        <v>0</v>
      </c>
      <c r="K131" s="220" t="s">
        <v>230</v>
      </c>
      <c r="L131" s="48"/>
      <c r="M131" s="225" t="s">
        <v>28</v>
      </c>
      <c r="N131" s="226" t="s">
        <v>45</v>
      </c>
      <c r="O131" s="88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R131" s="229" t="s">
        <v>231</v>
      </c>
      <c r="AT131" s="229" t="s">
        <v>226</v>
      </c>
      <c r="AU131" s="229" t="s">
        <v>84</v>
      </c>
      <c r="AY131" s="21" t="s">
        <v>223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21" t="s">
        <v>82</v>
      </c>
      <c r="BK131" s="230">
        <f>ROUND(I131*H131,2)</f>
        <v>0</v>
      </c>
      <c r="BL131" s="21" t="s">
        <v>231</v>
      </c>
      <c r="BM131" s="229" t="s">
        <v>481</v>
      </c>
    </row>
    <row r="132" s="2" customFormat="1">
      <c r="A132" s="42"/>
      <c r="B132" s="43"/>
      <c r="C132" s="44"/>
      <c r="D132" s="231" t="s">
        <v>233</v>
      </c>
      <c r="E132" s="44"/>
      <c r="F132" s="232" t="s">
        <v>1831</v>
      </c>
      <c r="G132" s="44"/>
      <c r="H132" s="44"/>
      <c r="I132" s="233"/>
      <c r="J132" s="44"/>
      <c r="K132" s="44"/>
      <c r="L132" s="48"/>
      <c r="M132" s="234"/>
      <c r="N132" s="235"/>
      <c r="O132" s="88"/>
      <c r="P132" s="88"/>
      <c r="Q132" s="88"/>
      <c r="R132" s="88"/>
      <c r="S132" s="88"/>
      <c r="T132" s="89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T132" s="21" t="s">
        <v>233</v>
      </c>
      <c r="AU132" s="21" t="s">
        <v>84</v>
      </c>
    </row>
    <row r="133" s="2" customFormat="1" ht="21.75" customHeight="1">
      <c r="A133" s="42"/>
      <c r="B133" s="43"/>
      <c r="C133" s="218" t="s">
        <v>362</v>
      </c>
      <c r="D133" s="218" t="s">
        <v>226</v>
      </c>
      <c r="E133" s="219" t="s">
        <v>1832</v>
      </c>
      <c r="F133" s="220" t="s">
        <v>1833</v>
      </c>
      <c r="G133" s="221" t="s">
        <v>256</v>
      </c>
      <c r="H133" s="222">
        <v>0.75</v>
      </c>
      <c r="I133" s="223"/>
      <c r="J133" s="224">
        <f>ROUND(I133*H133,2)</f>
        <v>0</v>
      </c>
      <c r="K133" s="220" t="s">
        <v>230</v>
      </c>
      <c r="L133" s="48"/>
      <c r="M133" s="225" t="s">
        <v>28</v>
      </c>
      <c r="N133" s="226" t="s">
        <v>45</v>
      </c>
      <c r="O133" s="88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R133" s="229" t="s">
        <v>231</v>
      </c>
      <c r="AT133" s="229" t="s">
        <v>226</v>
      </c>
      <c r="AU133" s="229" t="s">
        <v>84</v>
      </c>
      <c r="AY133" s="21" t="s">
        <v>223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21" t="s">
        <v>82</v>
      </c>
      <c r="BK133" s="230">
        <f>ROUND(I133*H133,2)</f>
        <v>0</v>
      </c>
      <c r="BL133" s="21" t="s">
        <v>231</v>
      </c>
      <c r="BM133" s="229" t="s">
        <v>489</v>
      </c>
    </row>
    <row r="134" s="2" customFormat="1">
      <c r="A134" s="42"/>
      <c r="B134" s="43"/>
      <c r="C134" s="44"/>
      <c r="D134" s="231" t="s">
        <v>233</v>
      </c>
      <c r="E134" s="44"/>
      <c r="F134" s="232" t="s">
        <v>1834</v>
      </c>
      <c r="G134" s="44"/>
      <c r="H134" s="44"/>
      <c r="I134" s="233"/>
      <c r="J134" s="44"/>
      <c r="K134" s="44"/>
      <c r="L134" s="48"/>
      <c r="M134" s="234"/>
      <c r="N134" s="235"/>
      <c r="O134" s="88"/>
      <c r="P134" s="88"/>
      <c r="Q134" s="88"/>
      <c r="R134" s="88"/>
      <c r="S134" s="88"/>
      <c r="T134" s="89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T134" s="21" t="s">
        <v>233</v>
      </c>
      <c r="AU134" s="21" t="s">
        <v>84</v>
      </c>
    </row>
    <row r="135" s="2" customFormat="1" ht="16.5" customHeight="1">
      <c r="A135" s="42"/>
      <c r="B135" s="43"/>
      <c r="C135" s="218" t="s">
        <v>368</v>
      </c>
      <c r="D135" s="218" t="s">
        <v>226</v>
      </c>
      <c r="E135" s="219" t="s">
        <v>1835</v>
      </c>
      <c r="F135" s="220" t="s">
        <v>1836</v>
      </c>
      <c r="G135" s="221" t="s">
        <v>256</v>
      </c>
      <c r="H135" s="222">
        <v>0.14999999999999999</v>
      </c>
      <c r="I135" s="223"/>
      <c r="J135" s="224">
        <f>ROUND(I135*H135,2)</f>
        <v>0</v>
      </c>
      <c r="K135" s="220" t="s">
        <v>230</v>
      </c>
      <c r="L135" s="48"/>
      <c r="M135" s="225" t="s">
        <v>28</v>
      </c>
      <c r="N135" s="226" t="s">
        <v>45</v>
      </c>
      <c r="O135" s="88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R135" s="229" t="s">
        <v>231</v>
      </c>
      <c r="AT135" s="229" t="s">
        <v>226</v>
      </c>
      <c r="AU135" s="229" t="s">
        <v>84</v>
      </c>
      <c r="AY135" s="21" t="s">
        <v>223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21" t="s">
        <v>82</v>
      </c>
      <c r="BK135" s="230">
        <f>ROUND(I135*H135,2)</f>
        <v>0</v>
      </c>
      <c r="BL135" s="21" t="s">
        <v>231</v>
      </c>
      <c r="BM135" s="229" t="s">
        <v>498</v>
      </c>
    </row>
    <row r="136" s="2" customFormat="1">
      <c r="A136" s="42"/>
      <c r="B136" s="43"/>
      <c r="C136" s="44"/>
      <c r="D136" s="231" t="s">
        <v>233</v>
      </c>
      <c r="E136" s="44"/>
      <c r="F136" s="232" t="s">
        <v>1837</v>
      </c>
      <c r="G136" s="44"/>
      <c r="H136" s="44"/>
      <c r="I136" s="233"/>
      <c r="J136" s="44"/>
      <c r="K136" s="44"/>
      <c r="L136" s="48"/>
      <c r="M136" s="234"/>
      <c r="N136" s="235"/>
      <c r="O136" s="88"/>
      <c r="P136" s="88"/>
      <c r="Q136" s="88"/>
      <c r="R136" s="88"/>
      <c r="S136" s="88"/>
      <c r="T136" s="89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T136" s="21" t="s">
        <v>233</v>
      </c>
      <c r="AU136" s="21" t="s">
        <v>84</v>
      </c>
    </row>
    <row r="137" s="2" customFormat="1" ht="21.75" customHeight="1">
      <c r="A137" s="42"/>
      <c r="B137" s="43"/>
      <c r="C137" s="218" t="s">
        <v>374</v>
      </c>
      <c r="D137" s="218" t="s">
        <v>226</v>
      </c>
      <c r="E137" s="219" t="s">
        <v>1838</v>
      </c>
      <c r="F137" s="220" t="s">
        <v>1839</v>
      </c>
      <c r="G137" s="221" t="s">
        <v>256</v>
      </c>
      <c r="H137" s="222">
        <v>0.14999999999999999</v>
      </c>
      <c r="I137" s="223"/>
      <c r="J137" s="224">
        <f>ROUND(I137*H137,2)</f>
        <v>0</v>
      </c>
      <c r="K137" s="220" t="s">
        <v>230</v>
      </c>
      <c r="L137" s="48"/>
      <c r="M137" s="225" t="s">
        <v>28</v>
      </c>
      <c r="N137" s="226" t="s">
        <v>45</v>
      </c>
      <c r="O137" s="88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R137" s="229" t="s">
        <v>231</v>
      </c>
      <c r="AT137" s="229" t="s">
        <v>226</v>
      </c>
      <c r="AU137" s="229" t="s">
        <v>84</v>
      </c>
      <c r="AY137" s="21" t="s">
        <v>223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21" t="s">
        <v>82</v>
      </c>
      <c r="BK137" s="230">
        <f>ROUND(I137*H137,2)</f>
        <v>0</v>
      </c>
      <c r="BL137" s="21" t="s">
        <v>231</v>
      </c>
      <c r="BM137" s="229" t="s">
        <v>509</v>
      </c>
    </row>
    <row r="138" s="2" customFormat="1">
      <c r="A138" s="42"/>
      <c r="B138" s="43"/>
      <c r="C138" s="44"/>
      <c r="D138" s="231" t="s">
        <v>233</v>
      </c>
      <c r="E138" s="44"/>
      <c r="F138" s="232" t="s">
        <v>1840</v>
      </c>
      <c r="G138" s="44"/>
      <c r="H138" s="44"/>
      <c r="I138" s="233"/>
      <c r="J138" s="44"/>
      <c r="K138" s="44"/>
      <c r="L138" s="48"/>
      <c r="M138" s="234"/>
      <c r="N138" s="235"/>
      <c r="O138" s="88"/>
      <c r="P138" s="88"/>
      <c r="Q138" s="88"/>
      <c r="R138" s="88"/>
      <c r="S138" s="88"/>
      <c r="T138" s="89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T138" s="21" t="s">
        <v>233</v>
      </c>
      <c r="AU138" s="21" t="s">
        <v>84</v>
      </c>
    </row>
    <row r="139" s="2" customFormat="1" ht="21.75" customHeight="1">
      <c r="A139" s="42"/>
      <c r="B139" s="43"/>
      <c r="C139" s="218" t="s">
        <v>380</v>
      </c>
      <c r="D139" s="218" t="s">
        <v>226</v>
      </c>
      <c r="E139" s="219" t="s">
        <v>1841</v>
      </c>
      <c r="F139" s="220" t="s">
        <v>1842</v>
      </c>
      <c r="G139" s="221" t="s">
        <v>256</v>
      </c>
      <c r="H139" s="222">
        <v>0.14999999999999999</v>
      </c>
      <c r="I139" s="223"/>
      <c r="J139" s="224">
        <f>ROUND(I139*H139,2)</f>
        <v>0</v>
      </c>
      <c r="K139" s="220" t="s">
        <v>230</v>
      </c>
      <c r="L139" s="48"/>
      <c r="M139" s="225" t="s">
        <v>28</v>
      </c>
      <c r="N139" s="226" t="s">
        <v>45</v>
      </c>
      <c r="O139" s="88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R139" s="229" t="s">
        <v>231</v>
      </c>
      <c r="AT139" s="229" t="s">
        <v>226</v>
      </c>
      <c r="AU139" s="229" t="s">
        <v>84</v>
      </c>
      <c r="AY139" s="21" t="s">
        <v>223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21" t="s">
        <v>82</v>
      </c>
      <c r="BK139" s="230">
        <f>ROUND(I139*H139,2)</f>
        <v>0</v>
      </c>
      <c r="BL139" s="21" t="s">
        <v>231</v>
      </c>
      <c r="BM139" s="229" t="s">
        <v>522</v>
      </c>
    </row>
    <row r="140" s="2" customFormat="1">
      <c r="A140" s="42"/>
      <c r="B140" s="43"/>
      <c r="C140" s="44"/>
      <c r="D140" s="231" t="s">
        <v>233</v>
      </c>
      <c r="E140" s="44"/>
      <c r="F140" s="232" t="s">
        <v>1843</v>
      </c>
      <c r="G140" s="44"/>
      <c r="H140" s="44"/>
      <c r="I140" s="233"/>
      <c r="J140" s="44"/>
      <c r="K140" s="44"/>
      <c r="L140" s="48"/>
      <c r="M140" s="234"/>
      <c r="N140" s="235"/>
      <c r="O140" s="88"/>
      <c r="P140" s="88"/>
      <c r="Q140" s="88"/>
      <c r="R140" s="88"/>
      <c r="S140" s="88"/>
      <c r="T140" s="89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T140" s="21" t="s">
        <v>233</v>
      </c>
      <c r="AU140" s="21" t="s">
        <v>84</v>
      </c>
    </row>
    <row r="141" s="2" customFormat="1" ht="24.15" customHeight="1">
      <c r="A141" s="42"/>
      <c r="B141" s="43"/>
      <c r="C141" s="218" t="s">
        <v>385</v>
      </c>
      <c r="D141" s="218" t="s">
        <v>226</v>
      </c>
      <c r="E141" s="219" t="s">
        <v>658</v>
      </c>
      <c r="F141" s="220" t="s">
        <v>1844</v>
      </c>
      <c r="G141" s="221" t="s">
        <v>256</v>
      </c>
      <c r="H141" s="222">
        <v>0.10000000000000001</v>
      </c>
      <c r="I141" s="223"/>
      <c r="J141" s="224">
        <f>ROUND(I141*H141,2)</f>
        <v>0</v>
      </c>
      <c r="K141" s="220" t="s">
        <v>230</v>
      </c>
      <c r="L141" s="48"/>
      <c r="M141" s="225" t="s">
        <v>28</v>
      </c>
      <c r="N141" s="226" t="s">
        <v>45</v>
      </c>
      <c r="O141" s="88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R141" s="229" t="s">
        <v>231</v>
      </c>
      <c r="AT141" s="229" t="s">
        <v>226</v>
      </c>
      <c r="AU141" s="229" t="s">
        <v>84</v>
      </c>
      <c r="AY141" s="21" t="s">
        <v>223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21" t="s">
        <v>82</v>
      </c>
      <c r="BK141" s="230">
        <f>ROUND(I141*H141,2)</f>
        <v>0</v>
      </c>
      <c r="BL141" s="21" t="s">
        <v>231</v>
      </c>
      <c r="BM141" s="229" t="s">
        <v>536</v>
      </c>
    </row>
    <row r="142" s="2" customFormat="1">
      <c r="A142" s="42"/>
      <c r="B142" s="43"/>
      <c r="C142" s="44"/>
      <c r="D142" s="231" t="s">
        <v>233</v>
      </c>
      <c r="E142" s="44"/>
      <c r="F142" s="232" t="s">
        <v>661</v>
      </c>
      <c r="G142" s="44"/>
      <c r="H142" s="44"/>
      <c r="I142" s="233"/>
      <c r="J142" s="44"/>
      <c r="K142" s="44"/>
      <c r="L142" s="48"/>
      <c r="M142" s="234"/>
      <c r="N142" s="235"/>
      <c r="O142" s="88"/>
      <c r="P142" s="88"/>
      <c r="Q142" s="88"/>
      <c r="R142" s="88"/>
      <c r="S142" s="88"/>
      <c r="T142" s="89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T142" s="21" t="s">
        <v>233</v>
      </c>
      <c r="AU142" s="21" t="s">
        <v>84</v>
      </c>
    </row>
    <row r="143" s="2" customFormat="1" ht="21.75" customHeight="1">
      <c r="A143" s="42"/>
      <c r="B143" s="43"/>
      <c r="C143" s="218" t="s">
        <v>389</v>
      </c>
      <c r="D143" s="218" t="s">
        <v>226</v>
      </c>
      <c r="E143" s="219" t="s">
        <v>663</v>
      </c>
      <c r="F143" s="220" t="s">
        <v>1845</v>
      </c>
      <c r="G143" s="221" t="s">
        <v>256</v>
      </c>
      <c r="H143" s="222">
        <v>0.10000000000000001</v>
      </c>
      <c r="I143" s="223"/>
      <c r="J143" s="224">
        <f>ROUND(I143*H143,2)</f>
        <v>0</v>
      </c>
      <c r="K143" s="220" t="s">
        <v>230</v>
      </c>
      <c r="L143" s="48"/>
      <c r="M143" s="225" t="s">
        <v>28</v>
      </c>
      <c r="N143" s="226" t="s">
        <v>45</v>
      </c>
      <c r="O143" s="88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R143" s="229" t="s">
        <v>231</v>
      </c>
      <c r="AT143" s="229" t="s">
        <v>226</v>
      </c>
      <c r="AU143" s="229" t="s">
        <v>84</v>
      </c>
      <c r="AY143" s="21" t="s">
        <v>223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21" t="s">
        <v>82</v>
      </c>
      <c r="BK143" s="230">
        <f>ROUND(I143*H143,2)</f>
        <v>0</v>
      </c>
      <c r="BL143" s="21" t="s">
        <v>231</v>
      </c>
      <c r="BM143" s="229" t="s">
        <v>546</v>
      </c>
    </row>
    <row r="144" s="2" customFormat="1">
      <c r="A144" s="42"/>
      <c r="B144" s="43"/>
      <c r="C144" s="44"/>
      <c r="D144" s="231" t="s">
        <v>233</v>
      </c>
      <c r="E144" s="44"/>
      <c r="F144" s="232" t="s">
        <v>666</v>
      </c>
      <c r="G144" s="44"/>
      <c r="H144" s="44"/>
      <c r="I144" s="233"/>
      <c r="J144" s="44"/>
      <c r="K144" s="44"/>
      <c r="L144" s="48"/>
      <c r="M144" s="234"/>
      <c r="N144" s="235"/>
      <c r="O144" s="88"/>
      <c r="P144" s="88"/>
      <c r="Q144" s="88"/>
      <c r="R144" s="88"/>
      <c r="S144" s="88"/>
      <c r="T144" s="89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T144" s="21" t="s">
        <v>233</v>
      </c>
      <c r="AU144" s="21" t="s">
        <v>84</v>
      </c>
    </row>
    <row r="145" s="2" customFormat="1" ht="16.5" customHeight="1">
      <c r="A145" s="42"/>
      <c r="B145" s="43"/>
      <c r="C145" s="218" t="s">
        <v>394</v>
      </c>
      <c r="D145" s="218" t="s">
        <v>226</v>
      </c>
      <c r="E145" s="219" t="s">
        <v>668</v>
      </c>
      <c r="F145" s="220" t="s">
        <v>1846</v>
      </c>
      <c r="G145" s="221" t="s">
        <v>256</v>
      </c>
      <c r="H145" s="222">
        <v>1.3999999999999999</v>
      </c>
      <c r="I145" s="223"/>
      <c r="J145" s="224">
        <f>ROUND(I145*H145,2)</f>
        <v>0</v>
      </c>
      <c r="K145" s="220" t="s">
        <v>230</v>
      </c>
      <c r="L145" s="48"/>
      <c r="M145" s="225" t="s">
        <v>28</v>
      </c>
      <c r="N145" s="226" t="s">
        <v>45</v>
      </c>
      <c r="O145" s="88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R145" s="229" t="s">
        <v>231</v>
      </c>
      <c r="AT145" s="229" t="s">
        <v>226</v>
      </c>
      <c r="AU145" s="229" t="s">
        <v>84</v>
      </c>
      <c r="AY145" s="21" t="s">
        <v>223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21" t="s">
        <v>82</v>
      </c>
      <c r="BK145" s="230">
        <f>ROUND(I145*H145,2)</f>
        <v>0</v>
      </c>
      <c r="BL145" s="21" t="s">
        <v>231</v>
      </c>
      <c r="BM145" s="229" t="s">
        <v>558</v>
      </c>
    </row>
    <row r="146" s="2" customFormat="1">
      <c r="A146" s="42"/>
      <c r="B146" s="43"/>
      <c r="C146" s="44"/>
      <c r="D146" s="231" t="s">
        <v>233</v>
      </c>
      <c r="E146" s="44"/>
      <c r="F146" s="232" t="s">
        <v>671</v>
      </c>
      <c r="G146" s="44"/>
      <c r="H146" s="44"/>
      <c r="I146" s="233"/>
      <c r="J146" s="44"/>
      <c r="K146" s="44"/>
      <c r="L146" s="48"/>
      <c r="M146" s="234"/>
      <c r="N146" s="235"/>
      <c r="O146" s="88"/>
      <c r="P146" s="88"/>
      <c r="Q146" s="88"/>
      <c r="R146" s="88"/>
      <c r="S146" s="88"/>
      <c r="T146" s="89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T146" s="21" t="s">
        <v>233</v>
      </c>
      <c r="AU146" s="21" t="s">
        <v>84</v>
      </c>
    </row>
    <row r="147" s="2" customFormat="1" ht="21.75" customHeight="1">
      <c r="A147" s="42"/>
      <c r="B147" s="43"/>
      <c r="C147" s="218" t="s">
        <v>400</v>
      </c>
      <c r="D147" s="218" t="s">
        <v>226</v>
      </c>
      <c r="E147" s="219" t="s">
        <v>674</v>
      </c>
      <c r="F147" s="220" t="s">
        <v>1847</v>
      </c>
      <c r="G147" s="221" t="s">
        <v>256</v>
      </c>
      <c r="H147" s="222">
        <v>0.10000000000000001</v>
      </c>
      <c r="I147" s="223"/>
      <c r="J147" s="224">
        <f>ROUND(I147*H147,2)</f>
        <v>0</v>
      </c>
      <c r="K147" s="220" t="s">
        <v>230</v>
      </c>
      <c r="L147" s="48"/>
      <c r="M147" s="225" t="s">
        <v>28</v>
      </c>
      <c r="N147" s="226" t="s">
        <v>45</v>
      </c>
      <c r="O147" s="88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R147" s="229" t="s">
        <v>231</v>
      </c>
      <c r="AT147" s="229" t="s">
        <v>226</v>
      </c>
      <c r="AU147" s="229" t="s">
        <v>84</v>
      </c>
      <c r="AY147" s="21" t="s">
        <v>223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21" t="s">
        <v>82</v>
      </c>
      <c r="BK147" s="230">
        <f>ROUND(I147*H147,2)</f>
        <v>0</v>
      </c>
      <c r="BL147" s="21" t="s">
        <v>231</v>
      </c>
      <c r="BM147" s="229" t="s">
        <v>572</v>
      </c>
    </row>
    <row r="148" s="2" customFormat="1">
      <c r="A148" s="42"/>
      <c r="B148" s="43"/>
      <c r="C148" s="44"/>
      <c r="D148" s="231" t="s">
        <v>233</v>
      </c>
      <c r="E148" s="44"/>
      <c r="F148" s="232" t="s">
        <v>677</v>
      </c>
      <c r="G148" s="44"/>
      <c r="H148" s="44"/>
      <c r="I148" s="233"/>
      <c r="J148" s="44"/>
      <c r="K148" s="44"/>
      <c r="L148" s="48"/>
      <c r="M148" s="234"/>
      <c r="N148" s="235"/>
      <c r="O148" s="88"/>
      <c r="P148" s="88"/>
      <c r="Q148" s="88"/>
      <c r="R148" s="88"/>
      <c r="S148" s="88"/>
      <c r="T148" s="89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T148" s="21" t="s">
        <v>233</v>
      </c>
      <c r="AU148" s="21" t="s">
        <v>84</v>
      </c>
    </row>
    <row r="149" s="12" customFormat="1" ht="22.8" customHeight="1">
      <c r="A149" s="12"/>
      <c r="B149" s="202"/>
      <c r="C149" s="203"/>
      <c r="D149" s="204" t="s">
        <v>73</v>
      </c>
      <c r="E149" s="216" t="s">
        <v>1250</v>
      </c>
      <c r="F149" s="216" t="s">
        <v>1848</v>
      </c>
      <c r="G149" s="203"/>
      <c r="H149" s="203"/>
      <c r="I149" s="206"/>
      <c r="J149" s="217">
        <f>BK149</f>
        <v>0</v>
      </c>
      <c r="K149" s="203"/>
      <c r="L149" s="208"/>
      <c r="M149" s="209"/>
      <c r="N149" s="210"/>
      <c r="O149" s="210"/>
      <c r="P149" s="211">
        <f>SUM(P150:P167)</f>
        <v>0</v>
      </c>
      <c r="Q149" s="210"/>
      <c r="R149" s="211">
        <f>SUM(R150:R167)</f>
        <v>0</v>
      </c>
      <c r="S149" s="210"/>
      <c r="T149" s="212">
        <f>SUM(T150:T167)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82</v>
      </c>
      <c r="AT149" s="214" t="s">
        <v>73</v>
      </c>
      <c r="AU149" s="214" t="s">
        <v>82</v>
      </c>
      <c r="AY149" s="213" t="s">
        <v>223</v>
      </c>
      <c r="BK149" s="215">
        <f>SUM(BK150:BK167)</f>
        <v>0</v>
      </c>
    </row>
    <row r="150" s="2" customFormat="1" ht="24.15" customHeight="1">
      <c r="A150" s="42"/>
      <c r="B150" s="43"/>
      <c r="C150" s="218" t="s">
        <v>408</v>
      </c>
      <c r="D150" s="218" t="s">
        <v>226</v>
      </c>
      <c r="E150" s="219" t="s">
        <v>1849</v>
      </c>
      <c r="F150" s="220" t="s">
        <v>1850</v>
      </c>
      <c r="G150" s="221" t="s">
        <v>303</v>
      </c>
      <c r="H150" s="222">
        <v>6</v>
      </c>
      <c r="I150" s="223"/>
      <c r="J150" s="224">
        <f>ROUND(I150*H150,2)</f>
        <v>0</v>
      </c>
      <c r="K150" s="220" t="s">
        <v>230</v>
      </c>
      <c r="L150" s="48"/>
      <c r="M150" s="225" t="s">
        <v>28</v>
      </c>
      <c r="N150" s="226" t="s">
        <v>45</v>
      </c>
      <c r="O150" s="88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R150" s="229" t="s">
        <v>231</v>
      </c>
      <c r="AT150" s="229" t="s">
        <v>226</v>
      </c>
      <c r="AU150" s="229" t="s">
        <v>84</v>
      </c>
      <c r="AY150" s="21" t="s">
        <v>223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21" t="s">
        <v>82</v>
      </c>
      <c r="BK150" s="230">
        <f>ROUND(I150*H150,2)</f>
        <v>0</v>
      </c>
      <c r="BL150" s="21" t="s">
        <v>231</v>
      </c>
      <c r="BM150" s="229" t="s">
        <v>584</v>
      </c>
    </row>
    <row r="151" s="2" customFormat="1">
      <c r="A151" s="42"/>
      <c r="B151" s="43"/>
      <c r="C151" s="44"/>
      <c r="D151" s="231" t="s">
        <v>233</v>
      </c>
      <c r="E151" s="44"/>
      <c r="F151" s="232" t="s">
        <v>1851</v>
      </c>
      <c r="G151" s="44"/>
      <c r="H151" s="44"/>
      <c r="I151" s="233"/>
      <c r="J151" s="44"/>
      <c r="K151" s="44"/>
      <c r="L151" s="48"/>
      <c r="M151" s="234"/>
      <c r="N151" s="235"/>
      <c r="O151" s="88"/>
      <c r="P151" s="88"/>
      <c r="Q151" s="88"/>
      <c r="R151" s="88"/>
      <c r="S151" s="88"/>
      <c r="T151" s="89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T151" s="21" t="s">
        <v>233</v>
      </c>
      <c r="AU151" s="21" t="s">
        <v>84</v>
      </c>
    </row>
    <row r="152" s="2" customFormat="1" ht="33" customHeight="1">
      <c r="A152" s="42"/>
      <c r="B152" s="43"/>
      <c r="C152" s="218" t="s">
        <v>415</v>
      </c>
      <c r="D152" s="218" t="s">
        <v>226</v>
      </c>
      <c r="E152" s="219" t="s">
        <v>1852</v>
      </c>
      <c r="F152" s="220" t="s">
        <v>1853</v>
      </c>
      <c r="G152" s="221" t="s">
        <v>303</v>
      </c>
      <c r="H152" s="222">
        <v>12</v>
      </c>
      <c r="I152" s="223"/>
      <c r="J152" s="224">
        <f>ROUND(I152*H152,2)</f>
        <v>0</v>
      </c>
      <c r="K152" s="220" t="s">
        <v>230</v>
      </c>
      <c r="L152" s="48"/>
      <c r="M152" s="225" t="s">
        <v>28</v>
      </c>
      <c r="N152" s="226" t="s">
        <v>45</v>
      </c>
      <c r="O152" s="88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R152" s="229" t="s">
        <v>231</v>
      </c>
      <c r="AT152" s="229" t="s">
        <v>226</v>
      </c>
      <c r="AU152" s="229" t="s">
        <v>84</v>
      </c>
      <c r="AY152" s="21" t="s">
        <v>223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21" t="s">
        <v>82</v>
      </c>
      <c r="BK152" s="230">
        <f>ROUND(I152*H152,2)</f>
        <v>0</v>
      </c>
      <c r="BL152" s="21" t="s">
        <v>231</v>
      </c>
      <c r="BM152" s="229" t="s">
        <v>595</v>
      </c>
    </row>
    <row r="153" s="2" customFormat="1">
      <c r="A153" s="42"/>
      <c r="B153" s="43"/>
      <c r="C153" s="44"/>
      <c r="D153" s="231" t="s">
        <v>233</v>
      </c>
      <c r="E153" s="44"/>
      <c r="F153" s="232" t="s">
        <v>1854</v>
      </c>
      <c r="G153" s="44"/>
      <c r="H153" s="44"/>
      <c r="I153" s="233"/>
      <c r="J153" s="44"/>
      <c r="K153" s="44"/>
      <c r="L153" s="48"/>
      <c r="M153" s="234"/>
      <c r="N153" s="235"/>
      <c r="O153" s="88"/>
      <c r="P153" s="88"/>
      <c r="Q153" s="88"/>
      <c r="R153" s="88"/>
      <c r="S153" s="88"/>
      <c r="T153" s="89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T153" s="21" t="s">
        <v>233</v>
      </c>
      <c r="AU153" s="21" t="s">
        <v>84</v>
      </c>
    </row>
    <row r="154" s="2" customFormat="1" ht="24.15" customHeight="1">
      <c r="A154" s="42"/>
      <c r="B154" s="43"/>
      <c r="C154" s="218" t="s">
        <v>420</v>
      </c>
      <c r="D154" s="218" t="s">
        <v>226</v>
      </c>
      <c r="E154" s="219" t="s">
        <v>1855</v>
      </c>
      <c r="F154" s="220" t="s">
        <v>1856</v>
      </c>
      <c r="G154" s="221" t="s">
        <v>303</v>
      </c>
      <c r="H154" s="222">
        <v>18</v>
      </c>
      <c r="I154" s="223"/>
      <c r="J154" s="224">
        <f>ROUND(I154*H154,2)</f>
        <v>0</v>
      </c>
      <c r="K154" s="220" t="s">
        <v>28</v>
      </c>
      <c r="L154" s="48"/>
      <c r="M154" s="225" t="s">
        <v>28</v>
      </c>
      <c r="N154" s="226" t="s">
        <v>45</v>
      </c>
      <c r="O154" s="88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R154" s="229" t="s">
        <v>231</v>
      </c>
      <c r="AT154" s="229" t="s">
        <v>226</v>
      </c>
      <c r="AU154" s="229" t="s">
        <v>84</v>
      </c>
      <c r="AY154" s="21" t="s">
        <v>223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21" t="s">
        <v>82</v>
      </c>
      <c r="BK154" s="230">
        <f>ROUND(I154*H154,2)</f>
        <v>0</v>
      </c>
      <c r="BL154" s="21" t="s">
        <v>231</v>
      </c>
      <c r="BM154" s="229" t="s">
        <v>606</v>
      </c>
    </row>
    <row r="155" s="2" customFormat="1" ht="24.15" customHeight="1">
      <c r="A155" s="42"/>
      <c r="B155" s="43"/>
      <c r="C155" s="218" t="s">
        <v>425</v>
      </c>
      <c r="D155" s="218" t="s">
        <v>226</v>
      </c>
      <c r="E155" s="219" t="s">
        <v>1857</v>
      </c>
      <c r="F155" s="220" t="s">
        <v>1858</v>
      </c>
      <c r="G155" s="221" t="s">
        <v>303</v>
      </c>
      <c r="H155" s="222">
        <v>6</v>
      </c>
      <c r="I155" s="223"/>
      <c r="J155" s="224">
        <f>ROUND(I155*H155,2)</f>
        <v>0</v>
      </c>
      <c r="K155" s="220" t="s">
        <v>230</v>
      </c>
      <c r="L155" s="48"/>
      <c r="M155" s="225" t="s">
        <v>28</v>
      </c>
      <c r="N155" s="226" t="s">
        <v>45</v>
      </c>
      <c r="O155" s="88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R155" s="229" t="s">
        <v>231</v>
      </c>
      <c r="AT155" s="229" t="s">
        <v>226</v>
      </c>
      <c r="AU155" s="229" t="s">
        <v>84</v>
      </c>
      <c r="AY155" s="21" t="s">
        <v>223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21" t="s">
        <v>82</v>
      </c>
      <c r="BK155" s="230">
        <f>ROUND(I155*H155,2)</f>
        <v>0</v>
      </c>
      <c r="BL155" s="21" t="s">
        <v>231</v>
      </c>
      <c r="BM155" s="229" t="s">
        <v>650</v>
      </c>
    </row>
    <row r="156" s="2" customFormat="1">
      <c r="A156" s="42"/>
      <c r="B156" s="43"/>
      <c r="C156" s="44"/>
      <c r="D156" s="231" t="s">
        <v>233</v>
      </c>
      <c r="E156" s="44"/>
      <c r="F156" s="232" t="s">
        <v>1859</v>
      </c>
      <c r="G156" s="44"/>
      <c r="H156" s="44"/>
      <c r="I156" s="233"/>
      <c r="J156" s="44"/>
      <c r="K156" s="44"/>
      <c r="L156" s="48"/>
      <c r="M156" s="234"/>
      <c r="N156" s="235"/>
      <c r="O156" s="88"/>
      <c r="P156" s="88"/>
      <c r="Q156" s="88"/>
      <c r="R156" s="88"/>
      <c r="S156" s="88"/>
      <c r="T156" s="89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T156" s="21" t="s">
        <v>233</v>
      </c>
      <c r="AU156" s="21" t="s">
        <v>84</v>
      </c>
    </row>
    <row r="157" s="2" customFormat="1" ht="21.75" customHeight="1">
      <c r="A157" s="42"/>
      <c r="B157" s="43"/>
      <c r="C157" s="218" t="s">
        <v>430</v>
      </c>
      <c r="D157" s="218" t="s">
        <v>226</v>
      </c>
      <c r="E157" s="219" t="s">
        <v>1860</v>
      </c>
      <c r="F157" s="220" t="s">
        <v>1861</v>
      </c>
      <c r="G157" s="221" t="s">
        <v>303</v>
      </c>
      <c r="H157" s="222">
        <v>12</v>
      </c>
      <c r="I157" s="223"/>
      <c r="J157" s="224">
        <f>ROUND(I157*H157,2)</f>
        <v>0</v>
      </c>
      <c r="K157" s="220" t="s">
        <v>230</v>
      </c>
      <c r="L157" s="48"/>
      <c r="M157" s="225" t="s">
        <v>28</v>
      </c>
      <c r="N157" s="226" t="s">
        <v>45</v>
      </c>
      <c r="O157" s="88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R157" s="229" t="s">
        <v>231</v>
      </c>
      <c r="AT157" s="229" t="s">
        <v>226</v>
      </c>
      <c r="AU157" s="229" t="s">
        <v>84</v>
      </c>
      <c r="AY157" s="21" t="s">
        <v>223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21" t="s">
        <v>82</v>
      </c>
      <c r="BK157" s="230">
        <f>ROUND(I157*H157,2)</f>
        <v>0</v>
      </c>
      <c r="BL157" s="21" t="s">
        <v>231</v>
      </c>
      <c r="BM157" s="229" t="s">
        <v>662</v>
      </c>
    </row>
    <row r="158" s="2" customFormat="1">
      <c r="A158" s="42"/>
      <c r="B158" s="43"/>
      <c r="C158" s="44"/>
      <c r="D158" s="231" t="s">
        <v>233</v>
      </c>
      <c r="E158" s="44"/>
      <c r="F158" s="232" t="s">
        <v>1862</v>
      </c>
      <c r="G158" s="44"/>
      <c r="H158" s="44"/>
      <c r="I158" s="233"/>
      <c r="J158" s="44"/>
      <c r="K158" s="44"/>
      <c r="L158" s="48"/>
      <c r="M158" s="234"/>
      <c r="N158" s="235"/>
      <c r="O158" s="88"/>
      <c r="P158" s="88"/>
      <c r="Q158" s="88"/>
      <c r="R158" s="88"/>
      <c r="S158" s="88"/>
      <c r="T158" s="89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T158" s="21" t="s">
        <v>233</v>
      </c>
      <c r="AU158" s="21" t="s">
        <v>84</v>
      </c>
    </row>
    <row r="159" s="2" customFormat="1" ht="24.15" customHeight="1">
      <c r="A159" s="42"/>
      <c r="B159" s="43"/>
      <c r="C159" s="218" t="s">
        <v>436</v>
      </c>
      <c r="D159" s="218" t="s">
        <v>226</v>
      </c>
      <c r="E159" s="219" t="s">
        <v>1863</v>
      </c>
      <c r="F159" s="220" t="s">
        <v>1864</v>
      </c>
      <c r="G159" s="221" t="s">
        <v>303</v>
      </c>
      <c r="H159" s="222">
        <v>60</v>
      </c>
      <c r="I159" s="223"/>
      <c r="J159" s="224">
        <f>ROUND(I159*H159,2)</f>
        <v>0</v>
      </c>
      <c r="K159" s="220" t="s">
        <v>230</v>
      </c>
      <c r="L159" s="48"/>
      <c r="M159" s="225" t="s">
        <v>28</v>
      </c>
      <c r="N159" s="226" t="s">
        <v>45</v>
      </c>
      <c r="O159" s="88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R159" s="229" t="s">
        <v>231</v>
      </c>
      <c r="AT159" s="229" t="s">
        <v>226</v>
      </c>
      <c r="AU159" s="229" t="s">
        <v>84</v>
      </c>
      <c r="AY159" s="21" t="s">
        <v>223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21" t="s">
        <v>82</v>
      </c>
      <c r="BK159" s="230">
        <f>ROUND(I159*H159,2)</f>
        <v>0</v>
      </c>
      <c r="BL159" s="21" t="s">
        <v>231</v>
      </c>
      <c r="BM159" s="229" t="s">
        <v>673</v>
      </c>
    </row>
    <row r="160" s="2" customFormat="1">
      <c r="A160" s="42"/>
      <c r="B160" s="43"/>
      <c r="C160" s="44"/>
      <c r="D160" s="231" t="s">
        <v>233</v>
      </c>
      <c r="E160" s="44"/>
      <c r="F160" s="232" t="s">
        <v>1865</v>
      </c>
      <c r="G160" s="44"/>
      <c r="H160" s="44"/>
      <c r="I160" s="233"/>
      <c r="J160" s="44"/>
      <c r="K160" s="44"/>
      <c r="L160" s="48"/>
      <c r="M160" s="234"/>
      <c r="N160" s="235"/>
      <c r="O160" s="88"/>
      <c r="P160" s="88"/>
      <c r="Q160" s="88"/>
      <c r="R160" s="88"/>
      <c r="S160" s="88"/>
      <c r="T160" s="89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T160" s="21" t="s">
        <v>233</v>
      </c>
      <c r="AU160" s="21" t="s">
        <v>84</v>
      </c>
    </row>
    <row r="161" s="2" customFormat="1" ht="24.15" customHeight="1">
      <c r="A161" s="42"/>
      <c r="B161" s="43"/>
      <c r="C161" s="218" t="s">
        <v>442</v>
      </c>
      <c r="D161" s="218" t="s">
        <v>226</v>
      </c>
      <c r="E161" s="219" t="s">
        <v>1866</v>
      </c>
      <c r="F161" s="220" t="s">
        <v>1867</v>
      </c>
      <c r="G161" s="221" t="s">
        <v>303</v>
      </c>
      <c r="H161" s="222">
        <v>4</v>
      </c>
      <c r="I161" s="223"/>
      <c r="J161" s="224">
        <f>ROUND(I161*H161,2)</f>
        <v>0</v>
      </c>
      <c r="K161" s="220" t="s">
        <v>230</v>
      </c>
      <c r="L161" s="48"/>
      <c r="M161" s="225" t="s">
        <v>28</v>
      </c>
      <c r="N161" s="226" t="s">
        <v>45</v>
      </c>
      <c r="O161" s="88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R161" s="229" t="s">
        <v>231</v>
      </c>
      <c r="AT161" s="229" t="s">
        <v>226</v>
      </c>
      <c r="AU161" s="229" t="s">
        <v>84</v>
      </c>
      <c r="AY161" s="21" t="s">
        <v>223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21" t="s">
        <v>82</v>
      </c>
      <c r="BK161" s="230">
        <f>ROUND(I161*H161,2)</f>
        <v>0</v>
      </c>
      <c r="BL161" s="21" t="s">
        <v>231</v>
      </c>
      <c r="BM161" s="229" t="s">
        <v>689</v>
      </c>
    </row>
    <row r="162" s="2" customFormat="1">
      <c r="A162" s="42"/>
      <c r="B162" s="43"/>
      <c r="C162" s="44"/>
      <c r="D162" s="231" t="s">
        <v>233</v>
      </c>
      <c r="E162" s="44"/>
      <c r="F162" s="232" t="s">
        <v>1868</v>
      </c>
      <c r="G162" s="44"/>
      <c r="H162" s="44"/>
      <c r="I162" s="233"/>
      <c r="J162" s="44"/>
      <c r="K162" s="44"/>
      <c r="L162" s="48"/>
      <c r="M162" s="234"/>
      <c r="N162" s="235"/>
      <c r="O162" s="88"/>
      <c r="P162" s="88"/>
      <c r="Q162" s="88"/>
      <c r="R162" s="88"/>
      <c r="S162" s="88"/>
      <c r="T162" s="89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T162" s="21" t="s">
        <v>233</v>
      </c>
      <c r="AU162" s="21" t="s">
        <v>84</v>
      </c>
    </row>
    <row r="163" s="2" customFormat="1" ht="24.15" customHeight="1">
      <c r="A163" s="42"/>
      <c r="B163" s="43"/>
      <c r="C163" s="218" t="s">
        <v>446</v>
      </c>
      <c r="D163" s="218" t="s">
        <v>226</v>
      </c>
      <c r="E163" s="219" t="s">
        <v>1869</v>
      </c>
      <c r="F163" s="220" t="s">
        <v>1870</v>
      </c>
      <c r="G163" s="221" t="s">
        <v>303</v>
      </c>
      <c r="H163" s="222">
        <v>4</v>
      </c>
      <c r="I163" s="223"/>
      <c r="J163" s="224">
        <f>ROUND(I163*H163,2)</f>
        <v>0</v>
      </c>
      <c r="K163" s="220" t="s">
        <v>230</v>
      </c>
      <c r="L163" s="48"/>
      <c r="M163" s="225" t="s">
        <v>28</v>
      </c>
      <c r="N163" s="226" t="s">
        <v>45</v>
      </c>
      <c r="O163" s="88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R163" s="229" t="s">
        <v>231</v>
      </c>
      <c r="AT163" s="229" t="s">
        <v>226</v>
      </c>
      <c r="AU163" s="229" t="s">
        <v>84</v>
      </c>
      <c r="AY163" s="21" t="s">
        <v>223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21" t="s">
        <v>82</v>
      </c>
      <c r="BK163" s="230">
        <f>ROUND(I163*H163,2)</f>
        <v>0</v>
      </c>
      <c r="BL163" s="21" t="s">
        <v>231</v>
      </c>
      <c r="BM163" s="229" t="s">
        <v>699</v>
      </c>
    </row>
    <row r="164" s="2" customFormat="1">
      <c r="A164" s="42"/>
      <c r="B164" s="43"/>
      <c r="C164" s="44"/>
      <c r="D164" s="231" t="s">
        <v>233</v>
      </c>
      <c r="E164" s="44"/>
      <c r="F164" s="232" t="s">
        <v>1871</v>
      </c>
      <c r="G164" s="44"/>
      <c r="H164" s="44"/>
      <c r="I164" s="233"/>
      <c r="J164" s="44"/>
      <c r="K164" s="44"/>
      <c r="L164" s="48"/>
      <c r="M164" s="234"/>
      <c r="N164" s="235"/>
      <c r="O164" s="88"/>
      <c r="P164" s="88"/>
      <c r="Q164" s="88"/>
      <c r="R164" s="88"/>
      <c r="S164" s="88"/>
      <c r="T164" s="89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T164" s="21" t="s">
        <v>233</v>
      </c>
      <c r="AU164" s="21" t="s">
        <v>84</v>
      </c>
    </row>
    <row r="165" s="2" customFormat="1" ht="16.5" customHeight="1">
      <c r="A165" s="42"/>
      <c r="B165" s="43"/>
      <c r="C165" s="218" t="s">
        <v>450</v>
      </c>
      <c r="D165" s="218" t="s">
        <v>226</v>
      </c>
      <c r="E165" s="219" t="s">
        <v>1872</v>
      </c>
      <c r="F165" s="220" t="s">
        <v>1873</v>
      </c>
      <c r="G165" s="221" t="s">
        <v>303</v>
      </c>
      <c r="H165" s="222">
        <v>4</v>
      </c>
      <c r="I165" s="223"/>
      <c r="J165" s="224">
        <f>ROUND(I165*H165,2)</f>
        <v>0</v>
      </c>
      <c r="K165" s="220" t="s">
        <v>28</v>
      </c>
      <c r="L165" s="48"/>
      <c r="M165" s="225" t="s">
        <v>28</v>
      </c>
      <c r="N165" s="226" t="s">
        <v>45</v>
      </c>
      <c r="O165" s="88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R165" s="229" t="s">
        <v>231</v>
      </c>
      <c r="AT165" s="229" t="s">
        <v>226</v>
      </c>
      <c r="AU165" s="229" t="s">
        <v>84</v>
      </c>
      <c r="AY165" s="21" t="s">
        <v>223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21" t="s">
        <v>82</v>
      </c>
      <c r="BK165" s="230">
        <f>ROUND(I165*H165,2)</f>
        <v>0</v>
      </c>
      <c r="BL165" s="21" t="s">
        <v>231</v>
      </c>
      <c r="BM165" s="229" t="s">
        <v>710</v>
      </c>
    </row>
    <row r="166" s="2" customFormat="1" ht="24.15" customHeight="1">
      <c r="A166" s="42"/>
      <c r="B166" s="43"/>
      <c r="C166" s="218" t="s">
        <v>455</v>
      </c>
      <c r="D166" s="218" t="s">
        <v>226</v>
      </c>
      <c r="E166" s="219" t="s">
        <v>1874</v>
      </c>
      <c r="F166" s="220" t="s">
        <v>1875</v>
      </c>
      <c r="G166" s="221" t="s">
        <v>256</v>
      </c>
      <c r="H166" s="222">
        <v>11.5</v>
      </c>
      <c r="I166" s="223"/>
      <c r="J166" s="224">
        <f>ROUND(I166*H166,2)</f>
        <v>0</v>
      </c>
      <c r="K166" s="220" t="s">
        <v>230</v>
      </c>
      <c r="L166" s="48"/>
      <c r="M166" s="225" t="s">
        <v>28</v>
      </c>
      <c r="N166" s="226" t="s">
        <v>45</v>
      </c>
      <c r="O166" s="88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R166" s="229" t="s">
        <v>231</v>
      </c>
      <c r="AT166" s="229" t="s">
        <v>226</v>
      </c>
      <c r="AU166" s="229" t="s">
        <v>84</v>
      </c>
      <c r="AY166" s="21" t="s">
        <v>223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21" t="s">
        <v>82</v>
      </c>
      <c r="BK166" s="230">
        <f>ROUND(I166*H166,2)</f>
        <v>0</v>
      </c>
      <c r="BL166" s="21" t="s">
        <v>231</v>
      </c>
      <c r="BM166" s="229" t="s">
        <v>718</v>
      </c>
    </row>
    <row r="167" s="2" customFormat="1">
      <c r="A167" s="42"/>
      <c r="B167" s="43"/>
      <c r="C167" s="44"/>
      <c r="D167" s="231" t="s">
        <v>233</v>
      </c>
      <c r="E167" s="44"/>
      <c r="F167" s="232" t="s">
        <v>1876</v>
      </c>
      <c r="G167" s="44"/>
      <c r="H167" s="44"/>
      <c r="I167" s="233"/>
      <c r="J167" s="44"/>
      <c r="K167" s="44"/>
      <c r="L167" s="48"/>
      <c r="M167" s="234"/>
      <c r="N167" s="235"/>
      <c r="O167" s="88"/>
      <c r="P167" s="88"/>
      <c r="Q167" s="88"/>
      <c r="R167" s="88"/>
      <c r="S167" s="88"/>
      <c r="T167" s="89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T167" s="21" t="s">
        <v>233</v>
      </c>
      <c r="AU167" s="21" t="s">
        <v>84</v>
      </c>
    </row>
    <row r="168" s="12" customFormat="1" ht="22.8" customHeight="1">
      <c r="A168" s="12"/>
      <c r="B168" s="202"/>
      <c r="C168" s="203"/>
      <c r="D168" s="204" t="s">
        <v>73</v>
      </c>
      <c r="E168" s="216" t="s">
        <v>1386</v>
      </c>
      <c r="F168" s="216" t="s">
        <v>1877</v>
      </c>
      <c r="G168" s="203"/>
      <c r="H168" s="203"/>
      <c r="I168" s="206"/>
      <c r="J168" s="217">
        <f>BK168</f>
        <v>0</v>
      </c>
      <c r="K168" s="203"/>
      <c r="L168" s="208"/>
      <c r="M168" s="209"/>
      <c r="N168" s="210"/>
      <c r="O168" s="210"/>
      <c r="P168" s="211">
        <f>SUM(P169:P207)</f>
        <v>0</v>
      </c>
      <c r="Q168" s="210"/>
      <c r="R168" s="211">
        <f>SUM(R169:R207)</f>
        <v>5.5616099999999999</v>
      </c>
      <c r="S168" s="210"/>
      <c r="T168" s="212">
        <f>SUM(T169:T207)</f>
        <v>7.0110000000000001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3" t="s">
        <v>82</v>
      </c>
      <c r="AT168" s="214" t="s">
        <v>73</v>
      </c>
      <c r="AU168" s="214" t="s">
        <v>82</v>
      </c>
      <c r="AY168" s="213" t="s">
        <v>223</v>
      </c>
      <c r="BK168" s="215">
        <f>SUM(BK169:BK207)</f>
        <v>0</v>
      </c>
    </row>
    <row r="169" s="2" customFormat="1" ht="21.75" customHeight="1">
      <c r="A169" s="42"/>
      <c r="B169" s="43"/>
      <c r="C169" s="218" t="s">
        <v>462</v>
      </c>
      <c r="D169" s="218" t="s">
        <v>226</v>
      </c>
      <c r="E169" s="219" t="s">
        <v>1878</v>
      </c>
      <c r="F169" s="220" t="s">
        <v>1879</v>
      </c>
      <c r="G169" s="221" t="s">
        <v>229</v>
      </c>
      <c r="H169" s="222">
        <v>3</v>
      </c>
      <c r="I169" s="223"/>
      <c r="J169" s="224">
        <f>ROUND(I169*H169,2)</f>
        <v>0</v>
      </c>
      <c r="K169" s="220" t="s">
        <v>230</v>
      </c>
      <c r="L169" s="48"/>
      <c r="M169" s="225" t="s">
        <v>28</v>
      </c>
      <c r="N169" s="226" t="s">
        <v>45</v>
      </c>
      <c r="O169" s="88"/>
      <c r="P169" s="227">
        <f>O169*H169</f>
        <v>0</v>
      </c>
      <c r="Q169" s="227">
        <v>0.13319</v>
      </c>
      <c r="R169" s="227">
        <f>Q169*H169</f>
        <v>0.39956999999999998</v>
      </c>
      <c r="S169" s="227">
        <v>0</v>
      </c>
      <c r="T169" s="228">
        <f>S169*H169</f>
        <v>0</v>
      </c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R169" s="229" t="s">
        <v>231</v>
      </c>
      <c r="AT169" s="229" t="s">
        <v>226</v>
      </c>
      <c r="AU169" s="229" t="s">
        <v>84</v>
      </c>
      <c r="AY169" s="21" t="s">
        <v>223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21" t="s">
        <v>82</v>
      </c>
      <c r="BK169" s="230">
        <f>ROUND(I169*H169,2)</f>
        <v>0</v>
      </c>
      <c r="BL169" s="21" t="s">
        <v>231</v>
      </c>
      <c r="BM169" s="229" t="s">
        <v>1584</v>
      </c>
    </row>
    <row r="170" s="2" customFormat="1">
      <c r="A170" s="42"/>
      <c r="B170" s="43"/>
      <c r="C170" s="44"/>
      <c r="D170" s="231" t="s">
        <v>233</v>
      </c>
      <c r="E170" s="44"/>
      <c r="F170" s="232" t="s">
        <v>1880</v>
      </c>
      <c r="G170" s="44"/>
      <c r="H170" s="44"/>
      <c r="I170" s="233"/>
      <c r="J170" s="44"/>
      <c r="K170" s="44"/>
      <c r="L170" s="48"/>
      <c r="M170" s="234"/>
      <c r="N170" s="235"/>
      <c r="O170" s="88"/>
      <c r="P170" s="88"/>
      <c r="Q170" s="88"/>
      <c r="R170" s="88"/>
      <c r="S170" s="88"/>
      <c r="T170" s="89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T170" s="21" t="s">
        <v>233</v>
      </c>
      <c r="AU170" s="21" t="s">
        <v>84</v>
      </c>
    </row>
    <row r="171" s="2" customFormat="1" ht="16.5" customHeight="1">
      <c r="A171" s="42"/>
      <c r="B171" s="43"/>
      <c r="C171" s="218" t="s">
        <v>476</v>
      </c>
      <c r="D171" s="218" t="s">
        <v>226</v>
      </c>
      <c r="E171" s="219" t="s">
        <v>1881</v>
      </c>
      <c r="F171" s="220" t="s">
        <v>1882</v>
      </c>
      <c r="G171" s="221" t="s">
        <v>229</v>
      </c>
      <c r="H171" s="222">
        <v>10</v>
      </c>
      <c r="I171" s="223"/>
      <c r="J171" s="224">
        <f>ROUND(I171*H171,2)</f>
        <v>0</v>
      </c>
      <c r="K171" s="220" t="s">
        <v>230</v>
      </c>
      <c r="L171" s="48"/>
      <c r="M171" s="225" t="s">
        <v>28</v>
      </c>
      <c r="N171" s="226" t="s">
        <v>45</v>
      </c>
      <c r="O171" s="88"/>
      <c r="P171" s="227">
        <f>O171*H171</f>
        <v>0</v>
      </c>
      <c r="Q171" s="227">
        <v>0.056000000000000001</v>
      </c>
      <c r="R171" s="227">
        <f>Q171*H171</f>
        <v>0.56000000000000005</v>
      </c>
      <c r="S171" s="227">
        <v>0</v>
      </c>
      <c r="T171" s="228">
        <f>S171*H171</f>
        <v>0</v>
      </c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R171" s="229" t="s">
        <v>231</v>
      </c>
      <c r="AT171" s="229" t="s">
        <v>226</v>
      </c>
      <c r="AU171" s="229" t="s">
        <v>84</v>
      </c>
      <c r="AY171" s="21" t="s">
        <v>223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21" t="s">
        <v>82</v>
      </c>
      <c r="BK171" s="230">
        <f>ROUND(I171*H171,2)</f>
        <v>0</v>
      </c>
      <c r="BL171" s="21" t="s">
        <v>231</v>
      </c>
      <c r="BM171" s="229" t="s">
        <v>1587</v>
      </c>
    </row>
    <row r="172" s="2" customFormat="1">
      <c r="A172" s="42"/>
      <c r="B172" s="43"/>
      <c r="C172" s="44"/>
      <c r="D172" s="231" t="s">
        <v>233</v>
      </c>
      <c r="E172" s="44"/>
      <c r="F172" s="232" t="s">
        <v>1883</v>
      </c>
      <c r="G172" s="44"/>
      <c r="H172" s="44"/>
      <c r="I172" s="233"/>
      <c r="J172" s="44"/>
      <c r="K172" s="44"/>
      <c r="L172" s="48"/>
      <c r="M172" s="234"/>
      <c r="N172" s="235"/>
      <c r="O172" s="88"/>
      <c r="P172" s="88"/>
      <c r="Q172" s="88"/>
      <c r="R172" s="88"/>
      <c r="S172" s="88"/>
      <c r="T172" s="89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T172" s="21" t="s">
        <v>233</v>
      </c>
      <c r="AU172" s="21" t="s">
        <v>84</v>
      </c>
    </row>
    <row r="173" s="2" customFormat="1" ht="16.5" customHeight="1">
      <c r="A173" s="42"/>
      <c r="B173" s="43"/>
      <c r="C173" s="218" t="s">
        <v>481</v>
      </c>
      <c r="D173" s="218" t="s">
        <v>226</v>
      </c>
      <c r="E173" s="219" t="s">
        <v>409</v>
      </c>
      <c r="F173" s="220" t="s">
        <v>1884</v>
      </c>
      <c r="G173" s="221" t="s">
        <v>303</v>
      </c>
      <c r="H173" s="222">
        <v>2</v>
      </c>
      <c r="I173" s="223"/>
      <c r="J173" s="224">
        <f>ROUND(I173*H173,2)</f>
        <v>0</v>
      </c>
      <c r="K173" s="220" t="s">
        <v>230</v>
      </c>
      <c r="L173" s="48"/>
      <c r="M173" s="225" t="s">
        <v>28</v>
      </c>
      <c r="N173" s="226" t="s">
        <v>45</v>
      </c>
      <c r="O173" s="88"/>
      <c r="P173" s="227">
        <f>O173*H173</f>
        <v>0</v>
      </c>
      <c r="Q173" s="227">
        <v>2.3010199999999998</v>
      </c>
      <c r="R173" s="227">
        <f>Q173*H173</f>
        <v>4.6020399999999997</v>
      </c>
      <c r="S173" s="227">
        <v>0</v>
      </c>
      <c r="T173" s="228">
        <f>S173*H173</f>
        <v>0</v>
      </c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R173" s="229" t="s">
        <v>231</v>
      </c>
      <c r="AT173" s="229" t="s">
        <v>226</v>
      </c>
      <c r="AU173" s="229" t="s">
        <v>84</v>
      </c>
      <c r="AY173" s="21" t="s">
        <v>223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21" t="s">
        <v>82</v>
      </c>
      <c r="BK173" s="230">
        <f>ROUND(I173*H173,2)</f>
        <v>0</v>
      </c>
      <c r="BL173" s="21" t="s">
        <v>231</v>
      </c>
      <c r="BM173" s="229" t="s">
        <v>1590</v>
      </c>
    </row>
    <row r="174" s="2" customFormat="1">
      <c r="A174" s="42"/>
      <c r="B174" s="43"/>
      <c r="C174" s="44"/>
      <c r="D174" s="231" t="s">
        <v>233</v>
      </c>
      <c r="E174" s="44"/>
      <c r="F174" s="232" t="s">
        <v>412</v>
      </c>
      <c r="G174" s="44"/>
      <c r="H174" s="44"/>
      <c r="I174" s="233"/>
      <c r="J174" s="44"/>
      <c r="K174" s="44"/>
      <c r="L174" s="48"/>
      <c r="M174" s="234"/>
      <c r="N174" s="235"/>
      <c r="O174" s="88"/>
      <c r="P174" s="88"/>
      <c r="Q174" s="88"/>
      <c r="R174" s="88"/>
      <c r="S174" s="88"/>
      <c r="T174" s="89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T174" s="21" t="s">
        <v>233</v>
      </c>
      <c r="AU174" s="21" t="s">
        <v>84</v>
      </c>
    </row>
    <row r="175" s="2" customFormat="1" ht="21.75" customHeight="1">
      <c r="A175" s="42"/>
      <c r="B175" s="43"/>
      <c r="C175" s="218" t="s">
        <v>485</v>
      </c>
      <c r="D175" s="218" t="s">
        <v>226</v>
      </c>
      <c r="E175" s="219" t="s">
        <v>1885</v>
      </c>
      <c r="F175" s="220" t="s">
        <v>1886</v>
      </c>
      <c r="G175" s="221" t="s">
        <v>303</v>
      </c>
      <c r="H175" s="222">
        <v>0.5</v>
      </c>
      <c r="I175" s="223"/>
      <c r="J175" s="224">
        <f>ROUND(I175*H175,2)</f>
        <v>0</v>
      </c>
      <c r="K175" s="220" t="s">
        <v>28</v>
      </c>
      <c r="L175" s="48"/>
      <c r="M175" s="225" t="s">
        <v>28</v>
      </c>
      <c r="N175" s="226" t="s">
        <v>45</v>
      </c>
      <c r="O175" s="88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R175" s="229" t="s">
        <v>231</v>
      </c>
      <c r="AT175" s="229" t="s">
        <v>226</v>
      </c>
      <c r="AU175" s="229" t="s">
        <v>84</v>
      </c>
      <c r="AY175" s="21" t="s">
        <v>223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21" t="s">
        <v>82</v>
      </c>
      <c r="BK175" s="230">
        <f>ROUND(I175*H175,2)</f>
        <v>0</v>
      </c>
      <c r="BL175" s="21" t="s">
        <v>231</v>
      </c>
      <c r="BM175" s="229" t="s">
        <v>1593</v>
      </c>
    </row>
    <row r="176" s="2" customFormat="1" ht="16.5" customHeight="1">
      <c r="A176" s="42"/>
      <c r="B176" s="43"/>
      <c r="C176" s="218" t="s">
        <v>489</v>
      </c>
      <c r="D176" s="218" t="s">
        <v>226</v>
      </c>
      <c r="E176" s="219" t="s">
        <v>1887</v>
      </c>
      <c r="F176" s="220" t="s">
        <v>1888</v>
      </c>
      <c r="G176" s="221" t="s">
        <v>303</v>
      </c>
      <c r="H176" s="222">
        <v>0.25</v>
      </c>
      <c r="I176" s="223"/>
      <c r="J176" s="224">
        <f>ROUND(I176*H176,2)</f>
        <v>0</v>
      </c>
      <c r="K176" s="220" t="s">
        <v>230</v>
      </c>
      <c r="L176" s="48"/>
      <c r="M176" s="225" t="s">
        <v>28</v>
      </c>
      <c r="N176" s="226" t="s">
        <v>45</v>
      </c>
      <c r="O176" s="88"/>
      <c r="P176" s="227">
        <f>O176*H176</f>
        <v>0</v>
      </c>
      <c r="Q176" s="227">
        <v>0</v>
      </c>
      <c r="R176" s="227">
        <f>Q176*H176</f>
        <v>0</v>
      </c>
      <c r="S176" s="227">
        <v>2.2000000000000002</v>
      </c>
      <c r="T176" s="228">
        <f>S176*H176</f>
        <v>0.55000000000000004</v>
      </c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R176" s="229" t="s">
        <v>231</v>
      </c>
      <c r="AT176" s="229" t="s">
        <v>226</v>
      </c>
      <c r="AU176" s="229" t="s">
        <v>84</v>
      </c>
      <c r="AY176" s="21" t="s">
        <v>223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21" t="s">
        <v>82</v>
      </c>
      <c r="BK176" s="230">
        <f>ROUND(I176*H176,2)</f>
        <v>0</v>
      </c>
      <c r="BL176" s="21" t="s">
        <v>231</v>
      </c>
      <c r="BM176" s="229" t="s">
        <v>1596</v>
      </c>
    </row>
    <row r="177" s="2" customFormat="1">
      <c r="A177" s="42"/>
      <c r="B177" s="43"/>
      <c r="C177" s="44"/>
      <c r="D177" s="231" t="s">
        <v>233</v>
      </c>
      <c r="E177" s="44"/>
      <c r="F177" s="232" t="s">
        <v>1889</v>
      </c>
      <c r="G177" s="44"/>
      <c r="H177" s="44"/>
      <c r="I177" s="233"/>
      <c r="J177" s="44"/>
      <c r="K177" s="44"/>
      <c r="L177" s="48"/>
      <c r="M177" s="234"/>
      <c r="N177" s="235"/>
      <c r="O177" s="88"/>
      <c r="P177" s="88"/>
      <c r="Q177" s="88"/>
      <c r="R177" s="88"/>
      <c r="S177" s="88"/>
      <c r="T177" s="89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T177" s="21" t="s">
        <v>233</v>
      </c>
      <c r="AU177" s="21" t="s">
        <v>84</v>
      </c>
    </row>
    <row r="178" s="2" customFormat="1" ht="16.5" customHeight="1">
      <c r="A178" s="42"/>
      <c r="B178" s="43"/>
      <c r="C178" s="218" t="s">
        <v>493</v>
      </c>
      <c r="D178" s="218" t="s">
        <v>226</v>
      </c>
      <c r="E178" s="219" t="s">
        <v>1890</v>
      </c>
      <c r="F178" s="220" t="s">
        <v>1891</v>
      </c>
      <c r="G178" s="221" t="s">
        <v>303</v>
      </c>
      <c r="H178" s="222">
        <v>0.5</v>
      </c>
      <c r="I178" s="223"/>
      <c r="J178" s="224">
        <f>ROUND(I178*H178,2)</f>
        <v>0</v>
      </c>
      <c r="K178" s="220" t="s">
        <v>230</v>
      </c>
      <c r="L178" s="48"/>
      <c r="M178" s="225" t="s">
        <v>28</v>
      </c>
      <c r="N178" s="226" t="s">
        <v>45</v>
      </c>
      <c r="O178" s="88"/>
      <c r="P178" s="227">
        <f>O178*H178</f>
        <v>0</v>
      </c>
      <c r="Q178" s="227">
        <v>0</v>
      </c>
      <c r="R178" s="227">
        <f>Q178*H178</f>
        <v>0</v>
      </c>
      <c r="S178" s="227">
        <v>2.27</v>
      </c>
      <c r="T178" s="228">
        <f>S178*H178</f>
        <v>1.135</v>
      </c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R178" s="229" t="s">
        <v>231</v>
      </c>
      <c r="AT178" s="229" t="s">
        <v>226</v>
      </c>
      <c r="AU178" s="229" t="s">
        <v>84</v>
      </c>
      <c r="AY178" s="21" t="s">
        <v>223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21" t="s">
        <v>82</v>
      </c>
      <c r="BK178" s="230">
        <f>ROUND(I178*H178,2)</f>
        <v>0</v>
      </c>
      <c r="BL178" s="21" t="s">
        <v>231</v>
      </c>
      <c r="BM178" s="229" t="s">
        <v>1601</v>
      </c>
    </row>
    <row r="179" s="2" customFormat="1">
      <c r="A179" s="42"/>
      <c r="B179" s="43"/>
      <c r="C179" s="44"/>
      <c r="D179" s="231" t="s">
        <v>233</v>
      </c>
      <c r="E179" s="44"/>
      <c r="F179" s="232" t="s">
        <v>1892</v>
      </c>
      <c r="G179" s="44"/>
      <c r="H179" s="44"/>
      <c r="I179" s="233"/>
      <c r="J179" s="44"/>
      <c r="K179" s="44"/>
      <c r="L179" s="48"/>
      <c r="M179" s="234"/>
      <c r="N179" s="235"/>
      <c r="O179" s="88"/>
      <c r="P179" s="88"/>
      <c r="Q179" s="88"/>
      <c r="R179" s="88"/>
      <c r="S179" s="88"/>
      <c r="T179" s="89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T179" s="21" t="s">
        <v>233</v>
      </c>
      <c r="AU179" s="21" t="s">
        <v>84</v>
      </c>
    </row>
    <row r="180" s="2" customFormat="1" ht="21.75" customHeight="1">
      <c r="A180" s="42"/>
      <c r="B180" s="43"/>
      <c r="C180" s="218" t="s">
        <v>498</v>
      </c>
      <c r="D180" s="218" t="s">
        <v>226</v>
      </c>
      <c r="E180" s="219" t="s">
        <v>1893</v>
      </c>
      <c r="F180" s="220" t="s">
        <v>1894</v>
      </c>
      <c r="G180" s="221" t="s">
        <v>303</v>
      </c>
      <c r="H180" s="222">
        <v>0.12</v>
      </c>
      <c r="I180" s="223"/>
      <c r="J180" s="224">
        <f>ROUND(I180*H180,2)</f>
        <v>0</v>
      </c>
      <c r="K180" s="220" t="s">
        <v>230</v>
      </c>
      <c r="L180" s="48"/>
      <c r="M180" s="225" t="s">
        <v>28</v>
      </c>
      <c r="N180" s="226" t="s">
        <v>45</v>
      </c>
      <c r="O180" s="88"/>
      <c r="P180" s="227">
        <f>O180*H180</f>
        <v>0</v>
      </c>
      <c r="Q180" s="227">
        <v>0</v>
      </c>
      <c r="R180" s="227">
        <f>Q180*H180</f>
        <v>0</v>
      </c>
      <c r="S180" s="227">
        <v>2.2000000000000002</v>
      </c>
      <c r="T180" s="228">
        <f>S180*H180</f>
        <v>0.26400000000000001</v>
      </c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R180" s="229" t="s">
        <v>231</v>
      </c>
      <c r="AT180" s="229" t="s">
        <v>226</v>
      </c>
      <c r="AU180" s="229" t="s">
        <v>84</v>
      </c>
      <c r="AY180" s="21" t="s">
        <v>223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21" t="s">
        <v>82</v>
      </c>
      <c r="BK180" s="230">
        <f>ROUND(I180*H180,2)</f>
        <v>0</v>
      </c>
      <c r="BL180" s="21" t="s">
        <v>231</v>
      </c>
      <c r="BM180" s="229" t="s">
        <v>1605</v>
      </c>
    </row>
    <row r="181" s="2" customFormat="1">
      <c r="A181" s="42"/>
      <c r="B181" s="43"/>
      <c r="C181" s="44"/>
      <c r="D181" s="231" t="s">
        <v>233</v>
      </c>
      <c r="E181" s="44"/>
      <c r="F181" s="232" t="s">
        <v>1895</v>
      </c>
      <c r="G181" s="44"/>
      <c r="H181" s="44"/>
      <c r="I181" s="233"/>
      <c r="J181" s="44"/>
      <c r="K181" s="44"/>
      <c r="L181" s="48"/>
      <c r="M181" s="234"/>
      <c r="N181" s="235"/>
      <c r="O181" s="88"/>
      <c r="P181" s="88"/>
      <c r="Q181" s="88"/>
      <c r="R181" s="88"/>
      <c r="S181" s="88"/>
      <c r="T181" s="89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T181" s="21" t="s">
        <v>233</v>
      </c>
      <c r="AU181" s="21" t="s">
        <v>84</v>
      </c>
    </row>
    <row r="182" s="2" customFormat="1" ht="21.75" customHeight="1">
      <c r="A182" s="42"/>
      <c r="B182" s="43"/>
      <c r="C182" s="218" t="s">
        <v>503</v>
      </c>
      <c r="D182" s="218" t="s">
        <v>226</v>
      </c>
      <c r="E182" s="219" t="s">
        <v>523</v>
      </c>
      <c r="F182" s="220" t="s">
        <v>1896</v>
      </c>
      <c r="G182" s="221" t="s">
        <v>303</v>
      </c>
      <c r="H182" s="222">
        <v>1.8799999999999999</v>
      </c>
      <c r="I182" s="223"/>
      <c r="J182" s="224">
        <f>ROUND(I182*H182,2)</f>
        <v>0</v>
      </c>
      <c r="K182" s="220" t="s">
        <v>230</v>
      </c>
      <c r="L182" s="48"/>
      <c r="M182" s="225" t="s">
        <v>28</v>
      </c>
      <c r="N182" s="226" t="s">
        <v>45</v>
      </c>
      <c r="O182" s="88"/>
      <c r="P182" s="227">
        <f>O182*H182</f>
        <v>0</v>
      </c>
      <c r="Q182" s="227">
        <v>0</v>
      </c>
      <c r="R182" s="227">
        <f>Q182*H182</f>
        <v>0</v>
      </c>
      <c r="S182" s="227">
        <v>2.2000000000000002</v>
      </c>
      <c r="T182" s="228">
        <f>S182*H182</f>
        <v>4.1360000000000001</v>
      </c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R182" s="229" t="s">
        <v>231</v>
      </c>
      <c r="AT182" s="229" t="s">
        <v>226</v>
      </c>
      <c r="AU182" s="229" t="s">
        <v>84</v>
      </c>
      <c r="AY182" s="21" t="s">
        <v>223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21" t="s">
        <v>82</v>
      </c>
      <c r="BK182" s="230">
        <f>ROUND(I182*H182,2)</f>
        <v>0</v>
      </c>
      <c r="BL182" s="21" t="s">
        <v>231</v>
      </c>
      <c r="BM182" s="229" t="s">
        <v>1608</v>
      </c>
    </row>
    <row r="183" s="2" customFormat="1">
      <c r="A183" s="42"/>
      <c r="B183" s="43"/>
      <c r="C183" s="44"/>
      <c r="D183" s="231" t="s">
        <v>233</v>
      </c>
      <c r="E183" s="44"/>
      <c r="F183" s="232" t="s">
        <v>526</v>
      </c>
      <c r="G183" s="44"/>
      <c r="H183" s="44"/>
      <c r="I183" s="233"/>
      <c r="J183" s="44"/>
      <c r="K183" s="44"/>
      <c r="L183" s="48"/>
      <c r="M183" s="234"/>
      <c r="N183" s="235"/>
      <c r="O183" s="88"/>
      <c r="P183" s="88"/>
      <c r="Q183" s="88"/>
      <c r="R183" s="88"/>
      <c r="S183" s="88"/>
      <c r="T183" s="89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T183" s="21" t="s">
        <v>233</v>
      </c>
      <c r="AU183" s="21" t="s">
        <v>84</v>
      </c>
    </row>
    <row r="184" s="2" customFormat="1" ht="21.75" customHeight="1">
      <c r="A184" s="42"/>
      <c r="B184" s="43"/>
      <c r="C184" s="218" t="s">
        <v>509</v>
      </c>
      <c r="D184" s="218" t="s">
        <v>226</v>
      </c>
      <c r="E184" s="219" t="s">
        <v>1897</v>
      </c>
      <c r="F184" s="220" t="s">
        <v>1898</v>
      </c>
      <c r="G184" s="221" t="s">
        <v>383</v>
      </c>
      <c r="H184" s="222">
        <v>5</v>
      </c>
      <c r="I184" s="223"/>
      <c r="J184" s="224">
        <f>ROUND(I184*H184,2)</f>
        <v>0</v>
      </c>
      <c r="K184" s="220" t="s">
        <v>230</v>
      </c>
      <c r="L184" s="48"/>
      <c r="M184" s="225" t="s">
        <v>28</v>
      </c>
      <c r="N184" s="226" t="s">
        <v>45</v>
      </c>
      <c r="O184" s="88"/>
      <c r="P184" s="227">
        <f>O184*H184</f>
        <v>0</v>
      </c>
      <c r="Q184" s="227">
        <v>0</v>
      </c>
      <c r="R184" s="227">
        <f>Q184*H184</f>
        <v>0</v>
      </c>
      <c r="S184" s="227">
        <v>0.001</v>
      </c>
      <c r="T184" s="228">
        <f>S184*H184</f>
        <v>0.0050000000000000001</v>
      </c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R184" s="229" t="s">
        <v>231</v>
      </c>
      <c r="AT184" s="229" t="s">
        <v>226</v>
      </c>
      <c r="AU184" s="229" t="s">
        <v>84</v>
      </c>
      <c r="AY184" s="21" t="s">
        <v>223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21" t="s">
        <v>82</v>
      </c>
      <c r="BK184" s="230">
        <f>ROUND(I184*H184,2)</f>
        <v>0</v>
      </c>
      <c r="BL184" s="21" t="s">
        <v>231</v>
      </c>
      <c r="BM184" s="229" t="s">
        <v>1612</v>
      </c>
    </row>
    <row r="185" s="2" customFormat="1">
      <c r="A185" s="42"/>
      <c r="B185" s="43"/>
      <c r="C185" s="44"/>
      <c r="D185" s="231" t="s">
        <v>233</v>
      </c>
      <c r="E185" s="44"/>
      <c r="F185" s="232" t="s">
        <v>1899</v>
      </c>
      <c r="G185" s="44"/>
      <c r="H185" s="44"/>
      <c r="I185" s="233"/>
      <c r="J185" s="44"/>
      <c r="K185" s="44"/>
      <c r="L185" s="48"/>
      <c r="M185" s="234"/>
      <c r="N185" s="235"/>
      <c r="O185" s="88"/>
      <c r="P185" s="88"/>
      <c r="Q185" s="88"/>
      <c r="R185" s="88"/>
      <c r="S185" s="88"/>
      <c r="T185" s="89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T185" s="21" t="s">
        <v>233</v>
      </c>
      <c r="AU185" s="21" t="s">
        <v>84</v>
      </c>
    </row>
    <row r="186" s="2" customFormat="1" ht="16.5" customHeight="1">
      <c r="A186" s="42"/>
      <c r="B186" s="43"/>
      <c r="C186" s="218" t="s">
        <v>516</v>
      </c>
      <c r="D186" s="218" t="s">
        <v>226</v>
      </c>
      <c r="E186" s="219" t="s">
        <v>1900</v>
      </c>
      <c r="F186" s="220" t="s">
        <v>1901</v>
      </c>
      <c r="G186" s="221" t="s">
        <v>383</v>
      </c>
      <c r="H186" s="222">
        <v>1</v>
      </c>
      <c r="I186" s="223"/>
      <c r="J186" s="224">
        <f>ROUND(I186*H186,2)</f>
        <v>0</v>
      </c>
      <c r="K186" s="220" t="s">
        <v>28</v>
      </c>
      <c r="L186" s="48"/>
      <c r="M186" s="225" t="s">
        <v>28</v>
      </c>
      <c r="N186" s="226" t="s">
        <v>45</v>
      </c>
      <c r="O186" s="88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R186" s="229" t="s">
        <v>231</v>
      </c>
      <c r="AT186" s="229" t="s">
        <v>226</v>
      </c>
      <c r="AU186" s="229" t="s">
        <v>84</v>
      </c>
      <c r="AY186" s="21" t="s">
        <v>223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21" t="s">
        <v>82</v>
      </c>
      <c r="BK186" s="230">
        <f>ROUND(I186*H186,2)</f>
        <v>0</v>
      </c>
      <c r="BL186" s="21" t="s">
        <v>231</v>
      </c>
      <c r="BM186" s="229" t="s">
        <v>1615</v>
      </c>
    </row>
    <row r="187" s="2" customFormat="1" ht="16.5" customHeight="1">
      <c r="A187" s="42"/>
      <c r="B187" s="43"/>
      <c r="C187" s="218" t="s">
        <v>522</v>
      </c>
      <c r="D187" s="218" t="s">
        <v>226</v>
      </c>
      <c r="E187" s="219" t="s">
        <v>1902</v>
      </c>
      <c r="F187" s="220" t="s">
        <v>1903</v>
      </c>
      <c r="G187" s="221" t="s">
        <v>240</v>
      </c>
      <c r="H187" s="222">
        <v>25</v>
      </c>
      <c r="I187" s="223"/>
      <c r="J187" s="224">
        <f>ROUND(I187*H187,2)</f>
        <v>0</v>
      </c>
      <c r="K187" s="220" t="s">
        <v>230</v>
      </c>
      <c r="L187" s="48"/>
      <c r="M187" s="225" t="s">
        <v>28</v>
      </c>
      <c r="N187" s="226" t="s">
        <v>45</v>
      </c>
      <c r="O187" s="88"/>
      <c r="P187" s="227">
        <f>O187*H187</f>
        <v>0</v>
      </c>
      <c r="Q187" s="227">
        <v>0</v>
      </c>
      <c r="R187" s="227">
        <f>Q187*H187</f>
        <v>0</v>
      </c>
      <c r="S187" s="227">
        <v>0.0089999999999999993</v>
      </c>
      <c r="T187" s="228">
        <f>S187*H187</f>
        <v>0.22499999999999998</v>
      </c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R187" s="229" t="s">
        <v>231</v>
      </c>
      <c r="AT187" s="229" t="s">
        <v>226</v>
      </c>
      <c r="AU187" s="229" t="s">
        <v>84</v>
      </c>
      <c r="AY187" s="21" t="s">
        <v>223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21" t="s">
        <v>82</v>
      </c>
      <c r="BK187" s="230">
        <f>ROUND(I187*H187,2)</f>
        <v>0</v>
      </c>
      <c r="BL187" s="21" t="s">
        <v>231</v>
      </c>
      <c r="BM187" s="229" t="s">
        <v>1619</v>
      </c>
    </row>
    <row r="188" s="2" customFormat="1">
      <c r="A188" s="42"/>
      <c r="B188" s="43"/>
      <c r="C188" s="44"/>
      <c r="D188" s="231" t="s">
        <v>233</v>
      </c>
      <c r="E188" s="44"/>
      <c r="F188" s="232" t="s">
        <v>1904</v>
      </c>
      <c r="G188" s="44"/>
      <c r="H188" s="44"/>
      <c r="I188" s="233"/>
      <c r="J188" s="44"/>
      <c r="K188" s="44"/>
      <c r="L188" s="48"/>
      <c r="M188" s="234"/>
      <c r="N188" s="235"/>
      <c r="O188" s="88"/>
      <c r="P188" s="88"/>
      <c r="Q188" s="88"/>
      <c r="R188" s="88"/>
      <c r="S188" s="88"/>
      <c r="T188" s="89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T188" s="21" t="s">
        <v>233</v>
      </c>
      <c r="AU188" s="21" t="s">
        <v>84</v>
      </c>
    </row>
    <row r="189" s="2" customFormat="1" ht="16.5" customHeight="1">
      <c r="A189" s="42"/>
      <c r="B189" s="43"/>
      <c r="C189" s="218" t="s">
        <v>529</v>
      </c>
      <c r="D189" s="218" t="s">
        <v>226</v>
      </c>
      <c r="E189" s="219" t="s">
        <v>1905</v>
      </c>
      <c r="F189" s="220" t="s">
        <v>1906</v>
      </c>
      <c r="G189" s="221" t="s">
        <v>240</v>
      </c>
      <c r="H189" s="222">
        <v>22</v>
      </c>
      <c r="I189" s="223"/>
      <c r="J189" s="224">
        <f>ROUND(I189*H189,2)</f>
        <v>0</v>
      </c>
      <c r="K189" s="220" t="s">
        <v>230</v>
      </c>
      <c r="L189" s="48"/>
      <c r="M189" s="225" t="s">
        <v>28</v>
      </c>
      <c r="N189" s="226" t="s">
        <v>45</v>
      </c>
      <c r="O189" s="88"/>
      <c r="P189" s="227">
        <f>O189*H189</f>
        <v>0</v>
      </c>
      <c r="Q189" s="227">
        <v>0</v>
      </c>
      <c r="R189" s="227">
        <f>Q189*H189</f>
        <v>0</v>
      </c>
      <c r="S189" s="227">
        <v>0.019</v>
      </c>
      <c r="T189" s="228">
        <f>S189*H189</f>
        <v>0.41799999999999998</v>
      </c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R189" s="229" t="s">
        <v>231</v>
      </c>
      <c r="AT189" s="229" t="s">
        <v>226</v>
      </c>
      <c r="AU189" s="229" t="s">
        <v>84</v>
      </c>
      <c r="AY189" s="21" t="s">
        <v>223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21" t="s">
        <v>82</v>
      </c>
      <c r="BK189" s="230">
        <f>ROUND(I189*H189,2)</f>
        <v>0</v>
      </c>
      <c r="BL189" s="21" t="s">
        <v>231</v>
      </c>
      <c r="BM189" s="229" t="s">
        <v>1625</v>
      </c>
    </row>
    <row r="190" s="2" customFormat="1">
      <c r="A190" s="42"/>
      <c r="B190" s="43"/>
      <c r="C190" s="44"/>
      <c r="D190" s="231" t="s">
        <v>233</v>
      </c>
      <c r="E190" s="44"/>
      <c r="F190" s="232" t="s">
        <v>1907</v>
      </c>
      <c r="G190" s="44"/>
      <c r="H190" s="44"/>
      <c r="I190" s="233"/>
      <c r="J190" s="44"/>
      <c r="K190" s="44"/>
      <c r="L190" s="48"/>
      <c r="M190" s="234"/>
      <c r="N190" s="235"/>
      <c r="O190" s="88"/>
      <c r="P190" s="88"/>
      <c r="Q190" s="88"/>
      <c r="R190" s="88"/>
      <c r="S190" s="88"/>
      <c r="T190" s="89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T190" s="21" t="s">
        <v>233</v>
      </c>
      <c r="AU190" s="21" t="s">
        <v>84</v>
      </c>
    </row>
    <row r="191" s="2" customFormat="1" ht="16.5" customHeight="1">
      <c r="A191" s="42"/>
      <c r="B191" s="43"/>
      <c r="C191" s="218" t="s">
        <v>536</v>
      </c>
      <c r="D191" s="218" t="s">
        <v>226</v>
      </c>
      <c r="E191" s="219" t="s">
        <v>1908</v>
      </c>
      <c r="F191" s="220" t="s">
        <v>1909</v>
      </c>
      <c r="G191" s="221" t="s">
        <v>240</v>
      </c>
      <c r="H191" s="222">
        <v>2</v>
      </c>
      <c r="I191" s="223"/>
      <c r="J191" s="224">
        <f>ROUND(I191*H191,2)</f>
        <v>0</v>
      </c>
      <c r="K191" s="220" t="s">
        <v>230</v>
      </c>
      <c r="L191" s="48"/>
      <c r="M191" s="225" t="s">
        <v>28</v>
      </c>
      <c r="N191" s="226" t="s">
        <v>45</v>
      </c>
      <c r="O191" s="88"/>
      <c r="P191" s="227">
        <f>O191*H191</f>
        <v>0</v>
      </c>
      <c r="Q191" s="227">
        <v>0</v>
      </c>
      <c r="R191" s="227">
        <f>Q191*H191</f>
        <v>0</v>
      </c>
      <c r="S191" s="227">
        <v>0.017999999999999999</v>
      </c>
      <c r="T191" s="228">
        <f>S191*H191</f>
        <v>0.035999999999999997</v>
      </c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R191" s="229" t="s">
        <v>231</v>
      </c>
      <c r="AT191" s="229" t="s">
        <v>226</v>
      </c>
      <c r="AU191" s="229" t="s">
        <v>84</v>
      </c>
      <c r="AY191" s="21" t="s">
        <v>223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21" t="s">
        <v>82</v>
      </c>
      <c r="BK191" s="230">
        <f>ROUND(I191*H191,2)</f>
        <v>0</v>
      </c>
      <c r="BL191" s="21" t="s">
        <v>231</v>
      </c>
      <c r="BM191" s="229" t="s">
        <v>1629</v>
      </c>
    </row>
    <row r="192" s="2" customFormat="1">
      <c r="A192" s="42"/>
      <c r="B192" s="43"/>
      <c r="C192" s="44"/>
      <c r="D192" s="231" t="s">
        <v>233</v>
      </c>
      <c r="E192" s="44"/>
      <c r="F192" s="232" t="s">
        <v>1910</v>
      </c>
      <c r="G192" s="44"/>
      <c r="H192" s="44"/>
      <c r="I192" s="233"/>
      <c r="J192" s="44"/>
      <c r="K192" s="44"/>
      <c r="L192" s="48"/>
      <c r="M192" s="234"/>
      <c r="N192" s="235"/>
      <c r="O192" s="88"/>
      <c r="P192" s="88"/>
      <c r="Q192" s="88"/>
      <c r="R192" s="88"/>
      <c r="S192" s="88"/>
      <c r="T192" s="89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T192" s="21" t="s">
        <v>233</v>
      </c>
      <c r="AU192" s="21" t="s">
        <v>84</v>
      </c>
    </row>
    <row r="193" s="2" customFormat="1" ht="16.5" customHeight="1">
      <c r="A193" s="42"/>
      <c r="B193" s="43"/>
      <c r="C193" s="218" t="s">
        <v>541</v>
      </c>
      <c r="D193" s="218" t="s">
        <v>226</v>
      </c>
      <c r="E193" s="219" t="s">
        <v>1911</v>
      </c>
      <c r="F193" s="220" t="s">
        <v>1912</v>
      </c>
      <c r="G193" s="221" t="s">
        <v>240</v>
      </c>
      <c r="H193" s="222">
        <v>3</v>
      </c>
      <c r="I193" s="223"/>
      <c r="J193" s="224">
        <f>ROUND(I193*H193,2)</f>
        <v>0</v>
      </c>
      <c r="K193" s="220" t="s">
        <v>230</v>
      </c>
      <c r="L193" s="48"/>
      <c r="M193" s="225" t="s">
        <v>28</v>
      </c>
      <c r="N193" s="226" t="s">
        <v>45</v>
      </c>
      <c r="O193" s="88"/>
      <c r="P193" s="227">
        <f>O193*H193</f>
        <v>0</v>
      </c>
      <c r="Q193" s="227">
        <v>0</v>
      </c>
      <c r="R193" s="227">
        <f>Q193*H193</f>
        <v>0</v>
      </c>
      <c r="S193" s="227">
        <v>0.053999999999999999</v>
      </c>
      <c r="T193" s="228">
        <f>S193*H193</f>
        <v>0.16200000000000001</v>
      </c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R193" s="229" t="s">
        <v>231</v>
      </c>
      <c r="AT193" s="229" t="s">
        <v>226</v>
      </c>
      <c r="AU193" s="229" t="s">
        <v>84</v>
      </c>
      <c r="AY193" s="21" t="s">
        <v>223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21" t="s">
        <v>82</v>
      </c>
      <c r="BK193" s="230">
        <f>ROUND(I193*H193,2)</f>
        <v>0</v>
      </c>
      <c r="BL193" s="21" t="s">
        <v>231</v>
      </c>
      <c r="BM193" s="229" t="s">
        <v>1632</v>
      </c>
    </row>
    <row r="194" s="2" customFormat="1">
      <c r="A194" s="42"/>
      <c r="B194" s="43"/>
      <c r="C194" s="44"/>
      <c r="D194" s="231" t="s">
        <v>233</v>
      </c>
      <c r="E194" s="44"/>
      <c r="F194" s="232" t="s">
        <v>1913</v>
      </c>
      <c r="G194" s="44"/>
      <c r="H194" s="44"/>
      <c r="I194" s="233"/>
      <c r="J194" s="44"/>
      <c r="K194" s="44"/>
      <c r="L194" s="48"/>
      <c r="M194" s="234"/>
      <c r="N194" s="235"/>
      <c r="O194" s="88"/>
      <c r="P194" s="88"/>
      <c r="Q194" s="88"/>
      <c r="R194" s="88"/>
      <c r="S194" s="88"/>
      <c r="T194" s="89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T194" s="21" t="s">
        <v>233</v>
      </c>
      <c r="AU194" s="21" t="s">
        <v>84</v>
      </c>
    </row>
    <row r="195" s="2" customFormat="1" ht="16.5" customHeight="1">
      <c r="A195" s="42"/>
      <c r="B195" s="43"/>
      <c r="C195" s="218" t="s">
        <v>546</v>
      </c>
      <c r="D195" s="218" t="s">
        <v>226</v>
      </c>
      <c r="E195" s="219" t="s">
        <v>1914</v>
      </c>
      <c r="F195" s="220" t="s">
        <v>1915</v>
      </c>
      <c r="G195" s="221" t="s">
        <v>240</v>
      </c>
      <c r="H195" s="222">
        <v>2</v>
      </c>
      <c r="I195" s="223"/>
      <c r="J195" s="224">
        <f>ROUND(I195*H195,2)</f>
        <v>0</v>
      </c>
      <c r="K195" s="220" t="s">
        <v>230</v>
      </c>
      <c r="L195" s="48"/>
      <c r="M195" s="225" t="s">
        <v>28</v>
      </c>
      <c r="N195" s="226" t="s">
        <v>45</v>
      </c>
      <c r="O195" s="88"/>
      <c r="P195" s="227">
        <f>O195*H195</f>
        <v>0</v>
      </c>
      <c r="Q195" s="227">
        <v>0</v>
      </c>
      <c r="R195" s="227">
        <f>Q195*H195</f>
        <v>0</v>
      </c>
      <c r="S195" s="227">
        <v>0.040000000000000001</v>
      </c>
      <c r="T195" s="228">
        <f>S195*H195</f>
        <v>0.080000000000000002</v>
      </c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R195" s="229" t="s">
        <v>231</v>
      </c>
      <c r="AT195" s="229" t="s">
        <v>226</v>
      </c>
      <c r="AU195" s="229" t="s">
        <v>84</v>
      </c>
      <c r="AY195" s="21" t="s">
        <v>223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21" t="s">
        <v>82</v>
      </c>
      <c r="BK195" s="230">
        <f>ROUND(I195*H195,2)</f>
        <v>0</v>
      </c>
      <c r="BL195" s="21" t="s">
        <v>231</v>
      </c>
      <c r="BM195" s="229" t="s">
        <v>1636</v>
      </c>
    </row>
    <row r="196" s="2" customFormat="1">
      <c r="A196" s="42"/>
      <c r="B196" s="43"/>
      <c r="C196" s="44"/>
      <c r="D196" s="231" t="s">
        <v>233</v>
      </c>
      <c r="E196" s="44"/>
      <c r="F196" s="232" t="s">
        <v>1916</v>
      </c>
      <c r="G196" s="44"/>
      <c r="H196" s="44"/>
      <c r="I196" s="233"/>
      <c r="J196" s="44"/>
      <c r="K196" s="44"/>
      <c r="L196" s="48"/>
      <c r="M196" s="234"/>
      <c r="N196" s="235"/>
      <c r="O196" s="88"/>
      <c r="P196" s="88"/>
      <c r="Q196" s="88"/>
      <c r="R196" s="88"/>
      <c r="S196" s="88"/>
      <c r="T196" s="89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T196" s="21" t="s">
        <v>233</v>
      </c>
      <c r="AU196" s="21" t="s">
        <v>84</v>
      </c>
    </row>
    <row r="197" s="2" customFormat="1" ht="16.5" customHeight="1">
      <c r="A197" s="42"/>
      <c r="B197" s="43"/>
      <c r="C197" s="218" t="s">
        <v>550</v>
      </c>
      <c r="D197" s="218" t="s">
        <v>226</v>
      </c>
      <c r="E197" s="219" t="s">
        <v>1917</v>
      </c>
      <c r="F197" s="220" t="s">
        <v>1918</v>
      </c>
      <c r="G197" s="221" t="s">
        <v>240</v>
      </c>
      <c r="H197" s="222">
        <v>75</v>
      </c>
      <c r="I197" s="223"/>
      <c r="J197" s="224">
        <f>ROUND(I197*H197,2)</f>
        <v>0</v>
      </c>
      <c r="K197" s="220" t="s">
        <v>230</v>
      </c>
      <c r="L197" s="48"/>
      <c r="M197" s="225" t="s">
        <v>28</v>
      </c>
      <c r="N197" s="226" t="s">
        <v>45</v>
      </c>
      <c r="O197" s="88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R197" s="229" t="s">
        <v>231</v>
      </c>
      <c r="AT197" s="229" t="s">
        <v>226</v>
      </c>
      <c r="AU197" s="229" t="s">
        <v>84</v>
      </c>
      <c r="AY197" s="21" t="s">
        <v>223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21" t="s">
        <v>82</v>
      </c>
      <c r="BK197" s="230">
        <f>ROUND(I197*H197,2)</f>
        <v>0</v>
      </c>
      <c r="BL197" s="21" t="s">
        <v>231</v>
      </c>
      <c r="BM197" s="229" t="s">
        <v>1639</v>
      </c>
    </row>
    <row r="198" s="2" customFormat="1">
      <c r="A198" s="42"/>
      <c r="B198" s="43"/>
      <c r="C198" s="44"/>
      <c r="D198" s="231" t="s">
        <v>233</v>
      </c>
      <c r="E198" s="44"/>
      <c r="F198" s="232" t="s">
        <v>1919</v>
      </c>
      <c r="G198" s="44"/>
      <c r="H198" s="44"/>
      <c r="I198" s="233"/>
      <c r="J198" s="44"/>
      <c r="K198" s="44"/>
      <c r="L198" s="48"/>
      <c r="M198" s="234"/>
      <c r="N198" s="235"/>
      <c r="O198" s="88"/>
      <c r="P198" s="88"/>
      <c r="Q198" s="88"/>
      <c r="R198" s="88"/>
      <c r="S198" s="88"/>
      <c r="T198" s="89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T198" s="21" t="s">
        <v>233</v>
      </c>
      <c r="AU198" s="21" t="s">
        <v>84</v>
      </c>
    </row>
    <row r="199" s="2" customFormat="1" ht="16.5" customHeight="1">
      <c r="A199" s="42"/>
      <c r="B199" s="43"/>
      <c r="C199" s="218" t="s">
        <v>558</v>
      </c>
      <c r="D199" s="218" t="s">
        <v>226</v>
      </c>
      <c r="E199" s="219" t="s">
        <v>1920</v>
      </c>
      <c r="F199" s="220" t="s">
        <v>1921</v>
      </c>
      <c r="G199" s="221" t="s">
        <v>256</v>
      </c>
      <c r="H199" s="222">
        <v>6</v>
      </c>
      <c r="I199" s="223"/>
      <c r="J199" s="224">
        <f>ROUND(I199*H199,2)</f>
        <v>0</v>
      </c>
      <c r="K199" s="220" t="s">
        <v>28</v>
      </c>
      <c r="L199" s="48"/>
      <c r="M199" s="225" t="s">
        <v>28</v>
      </c>
      <c r="N199" s="226" t="s">
        <v>45</v>
      </c>
      <c r="O199" s="88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R199" s="229" t="s">
        <v>231</v>
      </c>
      <c r="AT199" s="229" t="s">
        <v>226</v>
      </c>
      <c r="AU199" s="229" t="s">
        <v>84</v>
      </c>
      <c r="AY199" s="21" t="s">
        <v>223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21" t="s">
        <v>82</v>
      </c>
      <c r="BK199" s="230">
        <f>ROUND(I199*H199,2)</f>
        <v>0</v>
      </c>
      <c r="BL199" s="21" t="s">
        <v>231</v>
      </c>
      <c r="BM199" s="229" t="s">
        <v>1643</v>
      </c>
    </row>
    <row r="200" s="2" customFormat="1" ht="24.15" customHeight="1">
      <c r="A200" s="42"/>
      <c r="B200" s="43"/>
      <c r="C200" s="218" t="s">
        <v>567</v>
      </c>
      <c r="D200" s="218" t="s">
        <v>226</v>
      </c>
      <c r="E200" s="219" t="s">
        <v>658</v>
      </c>
      <c r="F200" s="220" t="s">
        <v>1844</v>
      </c>
      <c r="G200" s="221" t="s">
        <v>256</v>
      </c>
      <c r="H200" s="222">
        <v>9</v>
      </c>
      <c r="I200" s="223"/>
      <c r="J200" s="224">
        <f>ROUND(I200*H200,2)</f>
        <v>0</v>
      </c>
      <c r="K200" s="220" t="s">
        <v>230</v>
      </c>
      <c r="L200" s="48"/>
      <c r="M200" s="225" t="s">
        <v>28</v>
      </c>
      <c r="N200" s="226" t="s">
        <v>45</v>
      </c>
      <c r="O200" s="88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R200" s="229" t="s">
        <v>231</v>
      </c>
      <c r="AT200" s="229" t="s">
        <v>226</v>
      </c>
      <c r="AU200" s="229" t="s">
        <v>84</v>
      </c>
      <c r="AY200" s="21" t="s">
        <v>223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21" t="s">
        <v>82</v>
      </c>
      <c r="BK200" s="230">
        <f>ROUND(I200*H200,2)</f>
        <v>0</v>
      </c>
      <c r="BL200" s="21" t="s">
        <v>231</v>
      </c>
      <c r="BM200" s="229" t="s">
        <v>1646</v>
      </c>
    </row>
    <row r="201" s="2" customFormat="1">
      <c r="A201" s="42"/>
      <c r="B201" s="43"/>
      <c r="C201" s="44"/>
      <c r="D201" s="231" t="s">
        <v>233</v>
      </c>
      <c r="E201" s="44"/>
      <c r="F201" s="232" t="s">
        <v>661</v>
      </c>
      <c r="G201" s="44"/>
      <c r="H201" s="44"/>
      <c r="I201" s="233"/>
      <c r="J201" s="44"/>
      <c r="K201" s="44"/>
      <c r="L201" s="48"/>
      <c r="M201" s="234"/>
      <c r="N201" s="235"/>
      <c r="O201" s="88"/>
      <c r="P201" s="88"/>
      <c r="Q201" s="88"/>
      <c r="R201" s="88"/>
      <c r="S201" s="88"/>
      <c r="T201" s="89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T201" s="21" t="s">
        <v>233</v>
      </c>
      <c r="AU201" s="21" t="s">
        <v>84</v>
      </c>
    </row>
    <row r="202" s="2" customFormat="1" ht="21.75" customHeight="1">
      <c r="A202" s="42"/>
      <c r="B202" s="43"/>
      <c r="C202" s="218" t="s">
        <v>572</v>
      </c>
      <c r="D202" s="218" t="s">
        <v>226</v>
      </c>
      <c r="E202" s="219" t="s">
        <v>663</v>
      </c>
      <c r="F202" s="220" t="s">
        <v>1845</v>
      </c>
      <c r="G202" s="221" t="s">
        <v>256</v>
      </c>
      <c r="H202" s="222">
        <v>9</v>
      </c>
      <c r="I202" s="223"/>
      <c r="J202" s="224">
        <f>ROUND(I202*H202,2)</f>
        <v>0</v>
      </c>
      <c r="K202" s="220" t="s">
        <v>230</v>
      </c>
      <c r="L202" s="48"/>
      <c r="M202" s="225" t="s">
        <v>28</v>
      </c>
      <c r="N202" s="226" t="s">
        <v>45</v>
      </c>
      <c r="O202" s="88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R202" s="229" t="s">
        <v>231</v>
      </c>
      <c r="AT202" s="229" t="s">
        <v>226</v>
      </c>
      <c r="AU202" s="229" t="s">
        <v>84</v>
      </c>
      <c r="AY202" s="21" t="s">
        <v>223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21" t="s">
        <v>82</v>
      </c>
      <c r="BK202" s="230">
        <f>ROUND(I202*H202,2)</f>
        <v>0</v>
      </c>
      <c r="BL202" s="21" t="s">
        <v>231</v>
      </c>
      <c r="BM202" s="229" t="s">
        <v>1650</v>
      </c>
    </row>
    <row r="203" s="2" customFormat="1">
      <c r="A203" s="42"/>
      <c r="B203" s="43"/>
      <c r="C203" s="44"/>
      <c r="D203" s="231" t="s">
        <v>233</v>
      </c>
      <c r="E203" s="44"/>
      <c r="F203" s="232" t="s">
        <v>666</v>
      </c>
      <c r="G203" s="44"/>
      <c r="H203" s="44"/>
      <c r="I203" s="233"/>
      <c r="J203" s="44"/>
      <c r="K203" s="44"/>
      <c r="L203" s="48"/>
      <c r="M203" s="234"/>
      <c r="N203" s="235"/>
      <c r="O203" s="88"/>
      <c r="P203" s="88"/>
      <c r="Q203" s="88"/>
      <c r="R203" s="88"/>
      <c r="S203" s="88"/>
      <c r="T203" s="89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T203" s="21" t="s">
        <v>233</v>
      </c>
      <c r="AU203" s="21" t="s">
        <v>84</v>
      </c>
    </row>
    <row r="204" s="2" customFormat="1" ht="16.5" customHeight="1">
      <c r="A204" s="42"/>
      <c r="B204" s="43"/>
      <c r="C204" s="218" t="s">
        <v>577</v>
      </c>
      <c r="D204" s="218" t="s">
        <v>226</v>
      </c>
      <c r="E204" s="219" t="s">
        <v>668</v>
      </c>
      <c r="F204" s="220" t="s">
        <v>1846</v>
      </c>
      <c r="G204" s="221" t="s">
        <v>256</v>
      </c>
      <c r="H204" s="222">
        <v>126</v>
      </c>
      <c r="I204" s="223"/>
      <c r="J204" s="224">
        <f>ROUND(I204*H204,2)</f>
        <v>0</v>
      </c>
      <c r="K204" s="220" t="s">
        <v>230</v>
      </c>
      <c r="L204" s="48"/>
      <c r="M204" s="225" t="s">
        <v>28</v>
      </c>
      <c r="N204" s="226" t="s">
        <v>45</v>
      </c>
      <c r="O204" s="88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R204" s="229" t="s">
        <v>231</v>
      </c>
      <c r="AT204" s="229" t="s">
        <v>226</v>
      </c>
      <c r="AU204" s="229" t="s">
        <v>84</v>
      </c>
      <c r="AY204" s="21" t="s">
        <v>223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21" t="s">
        <v>82</v>
      </c>
      <c r="BK204" s="230">
        <f>ROUND(I204*H204,2)</f>
        <v>0</v>
      </c>
      <c r="BL204" s="21" t="s">
        <v>231</v>
      </c>
      <c r="BM204" s="229" t="s">
        <v>1655</v>
      </c>
    </row>
    <row r="205" s="2" customFormat="1">
      <c r="A205" s="42"/>
      <c r="B205" s="43"/>
      <c r="C205" s="44"/>
      <c r="D205" s="231" t="s">
        <v>233</v>
      </c>
      <c r="E205" s="44"/>
      <c r="F205" s="232" t="s">
        <v>671</v>
      </c>
      <c r="G205" s="44"/>
      <c r="H205" s="44"/>
      <c r="I205" s="233"/>
      <c r="J205" s="44"/>
      <c r="K205" s="44"/>
      <c r="L205" s="48"/>
      <c r="M205" s="234"/>
      <c r="N205" s="235"/>
      <c r="O205" s="88"/>
      <c r="P205" s="88"/>
      <c r="Q205" s="88"/>
      <c r="R205" s="88"/>
      <c r="S205" s="88"/>
      <c r="T205" s="89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T205" s="21" t="s">
        <v>233</v>
      </c>
      <c r="AU205" s="21" t="s">
        <v>84</v>
      </c>
    </row>
    <row r="206" s="2" customFormat="1" ht="24.15" customHeight="1">
      <c r="A206" s="42"/>
      <c r="B206" s="43"/>
      <c r="C206" s="218" t="s">
        <v>584</v>
      </c>
      <c r="D206" s="218" t="s">
        <v>226</v>
      </c>
      <c r="E206" s="219" t="s">
        <v>1874</v>
      </c>
      <c r="F206" s="220" t="s">
        <v>1875</v>
      </c>
      <c r="G206" s="221" t="s">
        <v>256</v>
      </c>
      <c r="H206" s="222">
        <v>9</v>
      </c>
      <c r="I206" s="223"/>
      <c r="J206" s="224">
        <f>ROUND(I206*H206,2)</f>
        <v>0</v>
      </c>
      <c r="K206" s="220" t="s">
        <v>230</v>
      </c>
      <c r="L206" s="48"/>
      <c r="M206" s="225" t="s">
        <v>28</v>
      </c>
      <c r="N206" s="226" t="s">
        <v>45</v>
      </c>
      <c r="O206" s="88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R206" s="229" t="s">
        <v>231</v>
      </c>
      <c r="AT206" s="229" t="s">
        <v>226</v>
      </c>
      <c r="AU206" s="229" t="s">
        <v>84</v>
      </c>
      <c r="AY206" s="21" t="s">
        <v>223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21" t="s">
        <v>82</v>
      </c>
      <c r="BK206" s="230">
        <f>ROUND(I206*H206,2)</f>
        <v>0</v>
      </c>
      <c r="BL206" s="21" t="s">
        <v>231</v>
      </c>
      <c r="BM206" s="229" t="s">
        <v>1661</v>
      </c>
    </row>
    <row r="207" s="2" customFormat="1">
      <c r="A207" s="42"/>
      <c r="B207" s="43"/>
      <c r="C207" s="44"/>
      <c r="D207" s="231" t="s">
        <v>233</v>
      </c>
      <c r="E207" s="44"/>
      <c r="F207" s="232" t="s">
        <v>1876</v>
      </c>
      <c r="G207" s="44"/>
      <c r="H207" s="44"/>
      <c r="I207" s="233"/>
      <c r="J207" s="44"/>
      <c r="K207" s="44"/>
      <c r="L207" s="48"/>
      <c r="M207" s="234"/>
      <c r="N207" s="235"/>
      <c r="O207" s="88"/>
      <c r="P207" s="88"/>
      <c r="Q207" s="88"/>
      <c r="R207" s="88"/>
      <c r="S207" s="88"/>
      <c r="T207" s="89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T207" s="21" t="s">
        <v>233</v>
      </c>
      <c r="AU207" s="21" t="s">
        <v>84</v>
      </c>
    </row>
    <row r="208" s="12" customFormat="1" ht="25.92" customHeight="1">
      <c r="A208" s="12"/>
      <c r="B208" s="202"/>
      <c r="C208" s="203"/>
      <c r="D208" s="204" t="s">
        <v>73</v>
      </c>
      <c r="E208" s="205" t="s">
        <v>685</v>
      </c>
      <c r="F208" s="205" t="s">
        <v>686</v>
      </c>
      <c r="G208" s="203"/>
      <c r="H208" s="203"/>
      <c r="I208" s="206"/>
      <c r="J208" s="207">
        <f>BK208</f>
        <v>0</v>
      </c>
      <c r="K208" s="203"/>
      <c r="L208" s="208"/>
      <c r="M208" s="209"/>
      <c r="N208" s="210"/>
      <c r="O208" s="210"/>
      <c r="P208" s="211">
        <f>P209+P245+P297+P364+P371+P382+P406</f>
        <v>0</v>
      </c>
      <c r="Q208" s="210"/>
      <c r="R208" s="211">
        <f>R209+R245+R297+R364+R371+R382+R406</f>
        <v>0.33478000000000002</v>
      </c>
      <c r="S208" s="210"/>
      <c r="T208" s="212">
        <f>T209+T245+T297+T364+T371+T382+T406</f>
        <v>1.1465499999999997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3" t="s">
        <v>84</v>
      </c>
      <c r="AT208" s="214" t="s">
        <v>73</v>
      </c>
      <c r="AU208" s="214" t="s">
        <v>74</v>
      </c>
      <c r="AY208" s="213" t="s">
        <v>223</v>
      </c>
      <c r="BK208" s="215">
        <f>BK209+BK245+BK297+BK364+BK371+BK382+BK406</f>
        <v>0</v>
      </c>
    </row>
    <row r="209" s="12" customFormat="1" ht="22.8" customHeight="1">
      <c r="A209" s="12"/>
      <c r="B209" s="202"/>
      <c r="C209" s="203"/>
      <c r="D209" s="204" t="s">
        <v>73</v>
      </c>
      <c r="E209" s="216" t="s">
        <v>1252</v>
      </c>
      <c r="F209" s="216" t="s">
        <v>1922</v>
      </c>
      <c r="G209" s="203"/>
      <c r="H209" s="203"/>
      <c r="I209" s="206"/>
      <c r="J209" s="217">
        <f>BK209</f>
        <v>0</v>
      </c>
      <c r="K209" s="203"/>
      <c r="L209" s="208"/>
      <c r="M209" s="209"/>
      <c r="N209" s="210"/>
      <c r="O209" s="210"/>
      <c r="P209" s="211">
        <f>SUM(P210:P244)</f>
        <v>0</v>
      </c>
      <c r="Q209" s="210"/>
      <c r="R209" s="211">
        <f>SUM(R210:R244)</f>
        <v>0.021089999999999998</v>
      </c>
      <c r="S209" s="210"/>
      <c r="T209" s="212">
        <f>SUM(T210:T244)</f>
        <v>0.0098999999999999991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3" t="s">
        <v>84</v>
      </c>
      <c r="AT209" s="214" t="s">
        <v>73</v>
      </c>
      <c r="AU209" s="214" t="s">
        <v>82</v>
      </c>
      <c r="AY209" s="213" t="s">
        <v>223</v>
      </c>
      <c r="BK209" s="215">
        <f>SUM(BK210:BK244)</f>
        <v>0</v>
      </c>
    </row>
    <row r="210" s="2" customFormat="1" ht="16.5" customHeight="1">
      <c r="A210" s="42"/>
      <c r="B210" s="43"/>
      <c r="C210" s="218" t="s">
        <v>589</v>
      </c>
      <c r="D210" s="218" t="s">
        <v>226</v>
      </c>
      <c r="E210" s="219" t="s">
        <v>1923</v>
      </c>
      <c r="F210" s="220" t="s">
        <v>1924</v>
      </c>
      <c r="G210" s="221" t="s">
        <v>383</v>
      </c>
      <c r="H210" s="222">
        <v>9</v>
      </c>
      <c r="I210" s="223"/>
      <c r="J210" s="224">
        <f>ROUND(I210*H210,2)</f>
        <v>0</v>
      </c>
      <c r="K210" s="220" t="s">
        <v>230</v>
      </c>
      <c r="L210" s="48"/>
      <c r="M210" s="225" t="s">
        <v>28</v>
      </c>
      <c r="N210" s="226" t="s">
        <v>45</v>
      </c>
      <c r="O210" s="88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R210" s="229" t="s">
        <v>257</v>
      </c>
      <c r="AT210" s="229" t="s">
        <v>226</v>
      </c>
      <c r="AU210" s="229" t="s">
        <v>84</v>
      </c>
      <c r="AY210" s="21" t="s">
        <v>223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21" t="s">
        <v>82</v>
      </c>
      <c r="BK210" s="230">
        <f>ROUND(I210*H210,2)</f>
        <v>0</v>
      </c>
      <c r="BL210" s="21" t="s">
        <v>257</v>
      </c>
      <c r="BM210" s="229" t="s">
        <v>730</v>
      </c>
    </row>
    <row r="211" s="2" customFormat="1">
      <c r="A211" s="42"/>
      <c r="B211" s="43"/>
      <c r="C211" s="44"/>
      <c r="D211" s="231" t="s">
        <v>233</v>
      </c>
      <c r="E211" s="44"/>
      <c r="F211" s="232" t="s">
        <v>1925</v>
      </c>
      <c r="G211" s="44"/>
      <c r="H211" s="44"/>
      <c r="I211" s="233"/>
      <c r="J211" s="44"/>
      <c r="K211" s="44"/>
      <c r="L211" s="48"/>
      <c r="M211" s="234"/>
      <c r="N211" s="235"/>
      <c r="O211" s="88"/>
      <c r="P211" s="88"/>
      <c r="Q211" s="88"/>
      <c r="R211" s="88"/>
      <c r="S211" s="88"/>
      <c r="T211" s="89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T211" s="21" t="s">
        <v>233</v>
      </c>
      <c r="AU211" s="21" t="s">
        <v>84</v>
      </c>
    </row>
    <row r="212" s="2" customFormat="1" ht="16.5" customHeight="1">
      <c r="A212" s="42"/>
      <c r="B212" s="43"/>
      <c r="C212" s="218" t="s">
        <v>595</v>
      </c>
      <c r="D212" s="218" t="s">
        <v>226</v>
      </c>
      <c r="E212" s="219" t="s">
        <v>1926</v>
      </c>
      <c r="F212" s="220" t="s">
        <v>1927</v>
      </c>
      <c r="G212" s="221" t="s">
        <v>383</v>
      </c>
      <c r="H212" s="222">
        <v>11</v>
      </c>
      <c r="I212" s="223"/>
      <c r="J212" s="224">
        <f>ROUND(I212*H212,2)</f>
        <v>0</v>
      </c>
      <c r="K212" s="220" t="s">
        <v>230</v>
      </c>
      <c r="L212" s="48"/>
      <c r="M212" s="225" t="s">
        <v>28</v>
      </c>
      <c r="N212" s="226" t="s">
        <v>45</v>
      </c>
      <c r="O212" s="88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42"/>
      <c r="V212" s="42"/>
      <c r="W212" s="42"/>
      <c r="X212" s="42"/>
      <c r="Y212" s="42"/>
      <c r="Z212" s="42"/>
      <c r="AA212" s="42"/>
      <c r="AB212" s="42"/>
      <c r="AC212" s="42"/>
      <c r="AD212" s="42"/>
      <c r="AE212" s="42"/>
      <c r="AR212" s="229" t="s">
        <v>257</v>
      </c>
      <c r="AT212" s="229" t="s">
        <v>226</v>
      </c>
      <c r="AU212" s="229" t="s">
        <v>84</v>
      </c>
      <c r="AY212" s="21" t="s">
        <v>223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21" t="s">
        <v>82</v>
      </c>
      <c r="BK212" s="230">
        <f>ROUND(I212*H212,2)</f>
        <v>0</v>
      </c>
      <c r="BL212" s="21" t="s">
        <v>257</v>
      </c>
      <c r="BM212" s="229" t="s">
        <v>742</v>
      </c>
    </row>
    <row r="213" s="2" customFormat="1">
      <c r="A213" s="42"/>
      <c r="B213" s="43"/>
      <c r="C213" s="44"/>
      <c r="D213" s="231" t="s">
        <v>233</v>
      </c>
      <c r="E213" s="44"/>
      <c r="F213" s="232" t="s">
        <v>1928</v>
      </c>
      <c r="G213" s="44"/>
      <c r="H213" s="44"/>
      <c r="I213" s="233"/>
      <c r="J213" s="44"/>
      <c r="K213" s="44"/>
      <c r="L213" s="48"/>
      <c r="M213" s="234"/>
      <c r="N213" s="235"/>
      <c r="O213" s="88"/>
      <c r="P213" s="88"/>
      <c r="Q213" s="88"/>
      <c r="R213" s="88"/>
      <c r="S213" s="88"/>
      <c r="T213" s="89"/>
      <c r="U213" s="42"/>
      <c r="V213" s="42"/>
      <c r="W213" s="42"/>
      <c r="X213" s="42"/>
      <c r="Y213" s="42"/>
      <c r="Z213" s="42"/>
      <c r="AA213" s="42"/>
      <c r="AB213" s="42"/>
      <c r="AC213" s="42"/>
      <c r="AD213" s="42"/>
      <c r="AE213" s="42"/>
      <c r="AT213" s="21" t="s">
        <v>233</v>
      </c>
      <c r="AU213" s="21" t="s">
        <v>84</v>
      </c>
    </row>
    <row r="214" s="2" customFormat="1" ht="16.5" customHeight="1">
      <c r="A214" s="42"/>
      <c r="B214" s="43"/>
      <c r="C214" s="218" t="s">
        <v>600</v>
      </c>
      <c r="D214" s="218" t="s">
        <v>226</v>
      </c>
      <c r="E214" s="219" t="s">
        <v>1929</v>
      </c>
      <c r="F214" s="220" t="s">
        <v>1930</v>
      </c>
      <c r="G214" s="221" t="s">
        <v>383</v>
      </c>
      <c r="H214" s="222">
        <v>4</v>
      </c>
      <c r="I214" s="223"/>
      <c r="J214" s="224">
        <f>ROUND(I214*H214,2)</f>
        <v>0</v>
      </c>
      <c r="K214" s="220" t="s">
        <v>230</v>
      </c>
      <c r="L214" s="48"/>
      <c r="M214" s="225" t="s">
        <v>28</v>
      </c>
      <c r="N214" s="226" t="s">
        <v>45</v>
      </c>
      <c r="O214" s="88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42"/>
      <c r="V214" s="42"/>
      <c r="W214" s="42"/>
      <c r="X214" s="42"/>
      <c r="Y214" s="42"/>
      <c r="Z214" s="42"/>
      <c r="AA214" s="42"/>
      <c r="AB214" s="42"/>
      <c r="AC214" s="42"/>
      <c r="AD214" s="42"/>
      <c r="AE214" s="42"/>
      <c r="AR214" s="229" t="s">
        <v>257</v>
      </c>
      <c r="AT214" s="229" t="s">
        <v>226</v>
      </c>
      <c r="AU214" s="229" t="s">
        <v>84</v>
      </c>
      <c r="AY214" s="21" t="s">
        <v>223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21" t="s">
        <v>82</v>
      </c>
      <c r="BK214" s="230">
        <f>ROUND(I214*H214,2)</f>
        <v>0</v>
      </c>
      <c r="BL214" s="21" t="s">
        <v>257</v>
      </c>
      <c r="BM214" s="229" t="s">
        <v>755</v>
      </c>
    </row>
    <row r="215" s="2" customFormat="1">
      <c r="A215" s="42"/>
      <c r="B215" s="43"/>
      <c r="C215" s="44"/>
      <c r="D215" s="231" t="s">
        <v>233</v>
      </c>
      <c r="E215" s="44"/>
      <c r="F215" s="232" t="s">
        <v>1931</v>
      </c>
      <c r="G215" s="44"/>
      <c r="H215" s="44"/>
      <c r="I215" s="233"/>
      <c r="J215" s="44"/>
      <c r="K215" s="44"/>
      <c r="L215" s="48"/>
      <c r="M215" s="234"/>
      <c r="N215" s="235"/>
      <c r="O215" s="88"/>
      <c r="P215" s="88"/>
      <c r="Q215" s="88"/>
      <c r="R215" s="88"/>
      <c r="S215" s="88"/>
      <c r="T215" s="89"/>
      <c r="U215" s="42"/>
      <c r="V215" s="42"/>
      <c r="W215" s="42"/>
      <c r="X215" s="42"/>
      <c r="Y215" s="42"/>
      <c r="Z215" s="42"/>
      <c r="AA215" s="42"/>
      <c r="AB215" s="42"/>
      <c r="AC215" s="42"/>
      <c r="AD215" s="42"/>
      <c r="AE215" s="42"/>
      <c r="AT215" s="21" t="s">
        <v>233</v>
      </c>
      <c r="AU215" s="21" t="s">
        <v>84</v>
      </c>
    </row>
    <row r="216" s="2" customFormat="1" ht="16.5" customHeight="1">
      <c r="A216" s="42"/>
      <c r="B216" s="43"/>
      <c r="C216" s="218" t="s">
        <v>606</v>
      </c>
      <c r="D216" s="218" t="s">
        <v>226</v>
      </c>
      <c r="E216" s="219" t="s">
        <v>1932</v>
      </c>
      <c r="F216" s="220" t="s">
        <v>1933</v>
      </c>
      <c r="G216" s="221" t="s">
        <v>240</v>
      </c>
      <c r="H216" s="222">
        <v>3</v>
      </c>
      <c r="I216" s="223"/>
      <c r="J216" s="224">
        <f>ROUND(I216*H216,2)</f>
        <v>0</v>
      </c>
      <c r="K216" s="220" t="s">
        <v>230</v>
      </c>
      <c r="L216" s="48"/>
      <c r="M216" s="225" t="s">
        <v>28</v>
      </c>
      <c r="N216" s="226" t="s">
        <v>45</v>
      </c>
      <c r="O216" s="88"/>
      <c r="P216" s="227">
        <f>O216*H216</f>
        <v>0</v>
      </c>
      <c r="Q216" s="227">
        <v>0.00063000000000000003</v>
      </c>
      <c r="R216" s="227">
        <f>Q216*H216</f>
        <v>0.0018900000000000002</v>
      </c>
      <c r="S216" s="227">
        <v>0</v>
      </c>
      <c r="T216" s="228">
        <f>S216*H216</f>
        <v>0</v>
      </c>
      <c r="U216" s="42"/>
      <c r="V216" s="42"/>
      <c r="W216" s="42"/>
      <c r="X216" s="42"/>
      <c r="Y216" s="42"/>
      <c r="Z216" s="42"/>
      <c r="AA216" s="42"/>
      <c r="AB216" s="42"/>
      <c r="AC216" s="42"/>
      <c r="AD216" s="42"/>
      <c r="AE216" s="42"/>
      <c r="AR216" s="229" t="s">
        <v>257</v>
      </c>
      <c r="AT216" s="229" t="s">
        <v>226</v>
      </c>
      <c r="AU216" s="229" t="s">
        <v>84</v>
      </c>
      <c r="AY216" s="21" t="s">
        <v>223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21" t="s">
        <v>82</v>
      </c>
      <c r="BK216" s="230">
        <f>ROUND(I216*H216,2)</f>
        <v>0</v>
      </c>
      <c r="BL216" s="21" t="s">
        <v>257</v>
      </c>
      <c r="BM216" s="229" t="s">
        <v>766</v>
      </c>
    </row>
    <row r="217" s="2" customFormat="1">
      <c r="A217" s="42"/>
      <c r="B217" s="43"/>
      <c r="C217" s="44"/>
      <c r="D217" s="231" t="s">
        <v>233</v>
      </c>
      <c r="E217" s="44"/>
      <c r="F217" s="232" t="s">
        <v>1934</v>
      </c>
      <c r="G217" s="44"/>
      <c r="H217" s="44"/>
      <c r="I217" s="233"/>
      <c r="J217" s="44"/>
      <c r="K217" s="44"/>
      <c r="L217" s="48"/>
      <c r="M217" s="234"/>
      <c r="N217" s="235"/>
      <c r="O217" s="88"/>
      <c r="P217" s="88"/>
      <c r="Q217" s="88"/>
      <c r="R217" s="88"/>
      <c r="S217" s="88"/>
      <c r="T217" s="89"/>
      <c r="U217" s="42"/>
      <c r="V217" s="42"/>
      <c r="W217" s="42"/>
      <c r="X217" s="42"/>
      <c r="Y217" s="42"/>
      <c r="Z217" s="42"/>
      <c r="AA217" s="42"/>
      <c r="AB217" s="42"/>
      <c r="AC217" s="42"/>
      <c r="AD217" s="42"/>
      <c r="AE217" s="42"/>
      <c r="AT217" s="21" t="s">
        <v>233</v>
      </c>
      <c r="AU217" s="21" t="s">
        <v>84</v>
      </c>
    </row>
    <row r="218" s="2" customFormat="1" ht="16.5" customHeight="1">
      <c r="A218" s="42"/>
      <c r="B218" s="43"/>
      <c r="C218" s="218" t="s">
        <v>619</v>
      </c>
      <c r="D218" s="218" t="s">
        <v>226</v>
      </c>
      <c r="E218" s="219" t="s">
        <v>1935</v>
      </c>
      <c r="F218" s="220" t="s">
        <v>1936</v>
      </c>
      <c r="G218" s="221" t="s">
        <v>240</v>
      </c>
      <c r="H218" s="222">
        <v>19</v>
      </c>
      <c r="I218" s="223"/>
      <c r="J218" s="224">
        <f>ROUND(I218*H218,2)</f>
        <v>0</v>
      </c>
      <c r="K218" s="220" t="s">
        <v>230</v>
      </c>
      <c r="L218" s="48"/>
      <c r="M218" s="225" t="s">
        <v>28</v>
      </c>
      <c r="N218" s="226" t="s">
        <v>45</v>
      </c>
      <c r="O218" s="88"/>
      <c r="P218" s="227">
        <f>O218*H218</f>
        <v>0</v>
      </c>
      <c r="Q218" s="227">
        <v>0.00042999999999999999</v>
      </c>
      <c r="R218" s="227">
        <f>Q218*H218</f>
        <v>0.0081700000000000002</v>
      </c>
      <c r="S218" s="227">
        <v>0</v>
      </c>
      <c r="T218" s="228">
        <f>S218*H218</f>
        <v>0</v>
      </c>
      <c r="U218" s="42"/>
      <c r="V218" s="42"/>
      <c r="W218" s="42"/>
      <c r="X218" s="42"/>
      <c r="Y218" s="42"/>
      <c r="Z218" s="42"/>
      <c r="AA218" s="42"/>
      <c r="AB218" s="42"/>
      <c r="AC218" s="42"/>
      <c r="AD218" s="42"/>
      <c r="AE218" s="42"/>
      <c r="AR218" s="229" t="s">
        <v>257</v>
      </c>
      <c r="AT218" s="229" t="s">
        <v>226</v>
      </c>
      <c r="AU218" s="229" t="s">
        <v>84</v>
      </c>
      <c r="AY218" s="21" t="s">
        <v>223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21" t="s">
        <v>82</v>
      </c>
      <c r="BK218" s="230">
        <f>ROUND(I218*H218,2)</f>
        <v>0</v>
      </c>
      <c r="BL218" s="21" t="s">
        <v>257</v>
      </c>
      <c r="BM218" s="229" t="s">
        <v>778</v>
      </c>
    </row>
    <row r="219" s="2" customFormat="1">
      <c r="A219" s="42"/>
      <c r="B219" s="43"/>
      <c r="C219" s="44"/>
      <c r="D219" s="231" t="s">
        <v>233</v>
      </c>
      <c r="E219" s="44"/>
      <c r="F219" s="232" t="s">
        <v>1937</v>
      </c>
      <c r="G219" s="44"/>
      <c r="H219" s="44"/>
      <c r="I219" s="233"/>
      <c r="J219" s="44"/>
      <c r="K219" s="44"/>
      <c r="L219" s="48"/>
      <c r="M219" s="234"/>
      <c r="N219" s="235"/>
      <c r="O219" s="88"/>
      <c r="P219" s="88"/>
      <c r="Q219" s="88"/>
      <c r="R219" s="88"/>
      <c r="S219" s="88"/>
      <c r="T219" s="89"/>
      <c r="U219" s="42"/>
      <c r="V219" s="42"/>
      <c r="W219" s="42"/>
      <c r="X219" s="42"/>
      <c r="Y219" s="42"/>
      <c r="Z219" s="42"/>
      <c r="AA219" s="42"/>
      <c r="AB219" s="42"/>
      <c r="AC219" s="42"/>
      <c r="AD219" s="42"/>
      <c r="AE219" s="42"/>
      <c r="AT219" s="21" t="s">
        <v>233</v>
      </c>
      <c r="AU219" s="21" t="s">
        <v>84</v>
      </c>
    </row>
    <row r="220" s="2" customFormat="1" ht="16.5" customHeight="1">
      <c r="A220" s="42"/>
      <c r="B220" s="43"/>
      <c r="C220" s="218" t="s">
        <v>650</v>
      </c>
      <c r="D220" s="218" t="s">
        <v>226</v>
      </c>
      <c r="E220" s="219" t="s">
        <v>1938</v>
      </c>
      <c r="F220" s="220" t="s">
        <v>1939</v>
      </c>
      <c r="G220" s="221" t="s">
        <v>240</v>
      </c>
      <c r="H220" s="222">
        <v>19</v>
      </c>
      <c r="I220" s="223"/>
      <c r="J220" s="224">
        <f>ROUND(I220*H220,2)</f>
        <v>0</v>
      </c>
      <c r="K220" s="220" t="s">
        <v>230</v>
      </c>
      <c r="L220" s="48"/>
      <c r="M220" s="225" t="s">
        <v>28</v>
      </c>
      <c r="N220" s="226" t="s">
        <v>45</v>
      </c>
      <c r="O220" s="88"/>
      <c r="P220" s="227">
        <f>O220*H220</f>
        <v>0</v>
      </c>
      <c r="Q220" s="227">
        <v>0.00050000000000000001</v>
      </c>
      <c r="R220" s="227">
        <f>Q220*H220</f>
        <v>0.0094999999999999998</v>
      </c>
      <c r="S220" s="227">
        <v>0</v>
      </c>
      <c r="T220" s="228">
        <f>S220*H220</f>
        <v>0</v>
      </c>
      <c r="U220" s="42"/>
      <c r="V220" s="42"/>
      <c r="W220" s="42"/>
      <c r="X220" s="42"/>
      <c r="Y220" s="42"/>
      <c r="Z220" s="42"/>
      <c r="AA220" s="42"/>
      <c r="AB220" s="42"/>
      <c r="AC220" s="42"/>
      <c r="AD220" s="42"/>
      <c r="AE220" s="42"/>
      <c r="AR220" s="229" t="s">
        <v>257</v>
      </c>
      <c r="AT220" s="229" t="s">
        <v>226</v>
      </c>
      <c r="AU220" s="229" t="s">
        <v>84</v>
      </c>
      <c r="AY220" s="21" t="s">
        <v>223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21" t="s">
        <v>82</v>
      </c>
      <c r="BK220" s="230">
        <f>ROUND(I220*H220,2)</f>
        <v>0</v>
      </c>
      <c r="BL220" s="21" t="s">
        <v>257</v>
      </c>
      <c r="BM220" s="229" t="s">
        <v>790</v>
      </c>
    </row>
    <row r="221" s="2" customFormat="1">
      <c r="A221" s="42"/>
      <c r="B221" s="43"/>
      <c r="C221" s="44"/>
      <c r="D221" s="231" t="s">
        <v>233</v>
      </c>
      <c r="E221" s="44"/>
      <c r="F221" s="232" t="s">
        <v>1940</v>
      </c>
      <c r="G221" s="44"/>
      <c r="H221" s="44"/>
      <c r="I221" s="233"/>
      <c r="J221" s="44"/>
      <c r="K221" s="44"/>
      <c r="L221" s="48"/>
      <c r="M221" s="234"/>
      <c r="N221" s="235"/>
      <c r="O221" s="88"/>
      <c r="P221" s="88"/>
      <c r="Q221" s="88"/>
      <c r="R221" s="88"/>
      <c r="S221" s="88"/>
      <c r="T221" s="89"/>
      <c r="U221" s="42"/>
      <c r="V221" s="42"/>
      <c r="W221" s="42"/>
      <c r="X221" s="42"/>
      <c r="Y221" s="42"/>
      <c r="Z221" s="42"/>
      <c r="AA221" s="42"/>
      <c r="AB221" s="42"/>
      <c r="AC221" s="42"/>
      <c r="AD221" s="42"/>
      <c r="AE221" s="42"/>
      <c r="AT221" s="21" t="s">
        <v>233</v>
      </c>
      <c r="AU221" s="21" t="s">
        <v>84</v>
      </c>
    </row>
    <row r="222" s="2" customFormat="1" ht="16.5" customHeight="1">
      <c r="A222" s="42"/>
      <c r="B222" s="43"/>
      <c r="C222" s="218" t="s">
        <v>657</v>
      </c>
      <c r="D222" s="218" t="s">
        <v>226</v>
      </c>
      <c r="E222" s="219" t="s">
        <v>1941</v>
      </c>
      <c r="F222" s="220" t="s">
        <v>1942</v>
      </c>
      <c r="G222" s="221" t="s">
        <v>240</v>
      </c>
      <c r="H222" s="222">
        <v>1</v>
      </c>
      <c r="I222" s="223"/>
      <c r="J222" s="224">
        <f>ROUND(I222*H222,2)</f>
        <v>0</v>
      </c>
      <c r="K222" s="220" t="s">
        <v>230</v>
      </c>
      <c r="L222" s="48"/>
      <c r="M222" s="225" t="s">
        <v>28</v>
      </c>
      <c r="N222" s="226" t="s">
        <v>45</v>
      </c>
      <c r="O222" s="88"/>
      <c r="P222" s="227">
        <f>O222*H222</f>
        <v>0</v>
      </c>
      <c r="Q222" s="227">
        <v>0.0015299999999999999</v>
      </c>
      <c r="R222" s="227">
        <f>Q222*H222</f>
        <v>0.0015299999999999999</v>
      </c>
      <c r="S222" s="227">
        <v>0</v>
      </c>
      <c r="T222" s="228">
        <f>S222*H222</f>
        <v>0</v>
      </c>
      <c r="U222" s="42"/>
      <c r="V222" s="42"/>
      <c r="W222" s="42"/>
      <c r="X222" s="42"/>
      <c r="Y222" s="42"/>
      <c r="Z222" s="42"/>
      <c r="AA222" s="42"/>
      <c r="AB222" s="42"/>
      <c r="AC222" s="42"/>
      <c r="AD222" s="42"/>
      <c r="AE222" s="42"/>
      <c r="AR222" s="229" t="s">
        <v>257</v>
      </c>
      <c r="AT222" s="229" t="s">
        <v>226</v>
      </c>
      <c r="AU222" s="229" t="s">
        <v>84</v>
      </c>
      <c r="AY222" s="21" t="s">
        <v>223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21" t="s">
        <v>82</v>
      </c>
      <c r="BK222" s="230">
        <f>ROUND(I222*H222,2)</f>
        <v>0</v>
      </c>
      <c r="BL222" s="21" t="s">
        <v>257</v>
      </c>
      <c r="BM222" s="229" t="s">
        <v>800</v>
      </c>
    </row>
    <row r="223" s="2" customFormat="1">
      <c r="A223" s="42"/>
      <c r="B223" s="43"/>
      <c r="C223" s="44"/>
      <c r="D223" s="231" t="s">
        <v>233</v>
      </c>
      <c r="E223" s="44"/>
      <c r="F223" s="232" t="s">
        <v>1943</v>
      </c>
      <c r="G223" s="44"/>
      <c r="H223" s="44"/>
      <c r="I223" s="233"/>
      <c r="J223" s="44"/>
      <c r="K223" s="44"/>
      <c r="L223" s="48"/>
      <c r="M223" s="234"/>
      <c r="N223" s="235"/>
      <c r="O223" s="88"/>
      <c r="P223" s="88"/>
      <c r="Q223" s="88"/>
      <c r="R223" s="88"/>
      <c r="S223" s="88"/>
      <c r="T223" s="89"/>
      <c r="U223" s="42"/>
      <c r="V223" s="42"/>
      <c r="W223" s="42"/>
      <c r="X223" s="42"/>
      <c r="Y223" s="42"/>
      <c r="Z223" s="42"/>
      <c r="AA223" s="42"/>
      <c r="AB223" s="42"/>
      <c r="AC223" s="42"/>
      <c r="AD223" s="42"/>
      <c r="AE223" s="42"/>
      <c r="AT223" s="21" t="s">
        <v>233</v>
      </c>
      <c r="AU223" s="21" t="s">
        <v>84</v>
      </c>
    </row>
    <row r="224" s="2" customFormat="1" ht="16.5" customHeight="1">
      <c r="A224" s="42"/>
      <c r="B224" s="43"/>
      <c r="C224" s="218" t="s">
        <v>662</v>
      </c>
      <c r="D224" s="218" t="s">
        <v>226</v>
      </c>
      <c r="E224" s="219" t="s">
        <v>1944</v>
      </c>
      <c r="F224" s="220" t="s">
        <v>1945</v>
      </c>
      <c r="G224" s="221" t="s">
        <v>240</v>
      </c>
      <c r="H224" s="222">
        <v>20</v>
      </c>
      <c r="I224" s="223"/>
      <c r="J224" s="224">
        <f>ROUND(I224*H224,2)</f>
        <v>0</v>
      </c>
      <c r="K224" s="220" t="s">
        <v>28</v>
      </c>
      <c r="L224" s="48"/>
      <c r="M224" s="225" t="s">
        <v>28</v>
      </c>
      <c r="N224" s="226" t="s">
        <v>45</v>
      </c>
      <c r="O224" s="88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42"/>
      <c r="V224" s="42"/>
      <c r="W224" s="42"/>
      <c r="X224" s="42"/>
      <c r="Y224" s="42"/>
      <c r="Z224" s="42"/>
      <c r="AA224" s="42"/>
      <c r="AB224" s="42"/>
      <c r="AC224" s="42"/>
      <c r="AD224" s="42"/>
      <c r="AE224" s="42"/>
      <c r="AR224" s="229" t="s">
        <v>257</v>
      </c>
      <c r="AT224" s="229" t="s">
        <v>226</v>
      </c>
      <c r="AU224" s="229" t="s">
        <v>84</v>
      </c>
      <c r="AY224" s="21" t="s">
        <v>223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21" t="s">
        <v>82</v>
      </c>
      <c r="BK224" s="230">
        <f>ROUND(I224*H224,2)</f>
        <v>0</v>
      </c>
      <c r="BL224" s="21" t="s">
        <v>257</v>
      </c>
      <c r="BM224" s="229" t="s">
        <v>460</v>
      </c>
    </row>
    <row r="225" s="2" customFormat="1" ht="21.75" customHeight="1">
      <c r="A225" s="42"/>
      <c r="B225" s="43"/>
      <c r="C225" s="218" t="s">
        <v>667</v>
      </c>
      <c r="D225" s="218" t="s">
        <v>226</v>
      </c>
      <c r="E225" s="219" t="s">
        <v>1946</v>
      </c>
      <c r="F225" s="220" t="s">
        <v>1947</v>
      </c>
      <c r="G225" s="221" t="s">
        <v>383</v>
      </c>
      <c r="H225" s="222">
        <v>2</v>
      </c>
      <c r="I225" s="223"/>
      <c r="J225" s="224">
        <f>ROUND(I225*H225,2)</f>
        <v>0</v>
      </c>
      <c r="K225" s="220" t="s">
        <v>28</v>
      </c>
      <c r="L225" s="48"/>
      <c r="M225" s="225" t="s">
        <v>28</v>
      </c>
      <c r="N225" s="226" t="s">
        <v>45</v>
      </c>
      <c r="O225" s="88"/>
      <c r="P225" s="227">
        <f>O225*H225</f>
        <v>0</v>
      </c>
      <c r="Q225" s="227">
        <v>0</v>
      </c>
      <c r="R225" s="227">
        <f>Q225*H225</f>
        <v>0</v>
      </c>
      <c r="S225" s="227">
        <v>0</v>
      </c>
      <c r="T225" s="228">
        <f>S225*H225</f>
        <v>0</v>
      </c>
      <c r="U225" s="42"/>
      <c r="V225" s="42"/>
      <c r="W225" s="42"/>
      <c r="X225" s="42"/>
      <c r="Y225" s="42"/>
      <c r="Z225" s="42"/>
      <c r="AA225" s="42"/>
      <c r="AB225" s="42"/>
      <c r="AC225" s="42"/>
      <c r="AD225" s="42"/>
      <c r="AE225" s="42"/>
      <c r="AR225" s="229" t="s">
        <v>257</v>
      </c>
      <c r="AT225" s="229" t="s">
        <v>226</v>
      </c>
      <c r="AU225" s="229" t="s">
        <v>84</v>
      </c>
      <c r="AY225" s="21" t="s">
        <v>223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21" t="s">
        <v>82</v>
      </c>
      <c r="BK225" s="230">
        <f>ROUND(I225*H225,2)</f>
        <v>0</v>
      </c>
      <c r="BL225" s="21" t="s">
        <v>257</v>
      </c>
      <c r="BM225" s="229" t="s">
        <v>507</v>
      </c>
    </row>
    <row r="226" s="2" customFormat="1" ht="62.7" customHeight="1">
      <c r="A226" s="42"/>
      <c r="B226" s="43"/>
      <c r="C226" s="218" t="s">
        <v>673</v>
      </c>
      <c r="D226" s="218" t="s">
        <v>226</v>
      </c>
      <c r="E226" s="219" t="s">
        <v>1948</v>
      </c>
      <c r="F226" s="220" t="s">
        <v>1949</v>
      </c>
      <c r="G226" s="221" t="s">
        <v>383</v>
      </c>
      <c r="H226" s="222">
        <v>3</v>
      </c>
      <c r="I226" s="223"/>
      <c r="J226" s="224">
        <f>ROUND(I226*H226,2)</f>
        <v>0</v>
      </c>
      <c r="K226" s="220" t="s">
        <v>28</v>
      </c>
      <c r="L226" s="48"/>
      <c r="M226" s="225" t="s">
        <v>28</v>
      </c>
      <c r="N226" s="226" t="s">
        <v>45</v>
      </c>
      <c r="O226" s="88"/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U226" s="42"/>
      <c r="V226" s="42"/>
      <c r="W226" s="42"/>
      <c r="X226" s="42"/>
      <c r="Y226" s="42"/>
      <c r="Z226" s="42"/>
      <c r="AA226" s="42"/>
      <c r="AB226" s="42"/>
      <c r="AC226" s="42"/>
      <c r="AD226" s="42"/>
      <c r="AE226" s="42"/>
      <c r="AR226" s="229" t="s">
        <v>257</v>
      </c>
      <c r="AT226" s="229" t="s">
        <v>226</v>
      </c>
      <c r="AU226" s="229" t="s">
        <v>84</v>
      </c>
      <c r="AY226" s="21" t="s">
        <v>223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21" t="s">
        <v>82</v>
      </c>
      <c r="BK226" s="230">
        <f>ROUND(I226*H226,2)</f>
        <v>0</v>
      </c>
      <c r="BL226" s="21" t="s">
        <v>257</v>
      </c>
      <c r="BM226" s="229" t="s">
        <v>830</v>
      </c>
    </row>
    <row r="227" s="2" customFormat="1" ht="24.15" customHeight="1">
      <c r="A227" s="42"/>
      <c r="B227" s="43"/>
      <c r="C227" s="218" t="s">
        <v>680</v>
      </c>
      <c r="D227" s="218" t="s">
        <v>226</v>
      </c>
      <c r="E227" s="219" t="s">
        <v>1950</v>
      </c>
      <c r="F227" s="220" t="s">
        <v>1951</v>
      </c>
      <c r="G227" s="221" t="s">
        <v>383</v>
      </c>
      <c r="H227" s="222">
        <v>5</v>
      </c>
      <c r="I227" s="223"/>
      <c r="J227" s="224">
        <f>ROUND(I227*H227,2)</f>
        <v>0</v>
      </c>
      <c r="K227" s="220" t="s">
        <v>28</v>
      </c>
      <c r="L227" s="48"/>
      <c r="M227" s="225" t="s">
        <v>28</v>
      </c>
      <c r="N227" s="226" t="s">
        <v>45</v>
      </c>
      <c r="O227" s="88"/>
      <c r="P227" s="227">
        <f>O227*H227</f>
        <v>0</v>
      </c>
      <c r="Q227" s="227">
        <v>0</v>
      </c>
      <c r="R227" s="227">
        <f>Q227*H227</f>
        <v>0</v>
      </c>
      <c r="S227" s="227">
        <v>0</v>
      </c>
      <c r="T227" s="228">
        <f>S227*H227</f>
        <v>0</v>
      </c>
      <c r="U227" s="42"/>
      <c r="V227" s="42"/>
      <c r="W227" s="42"/>
      <c r="X227" s="42"/>
      <c r="Y227" s="42"/>
      <c r="Z227" s="42"/>
      <c r="AA227" s="42"/>
      <c r="AB227" s="42"/>
      <c r="AC227" s="42"/>
      <c r="AD227" s="42"/>
      <c r="AE227" s="42"/>
      <c r="AR227" s="229" t="s">
        <v>257</v>
      </c>
      <c r="AT227" s="229" t="s">
        <v>226</v>
      </c>
      <c r="AU227" s="229" t="s">
        <v>84</v>
      </c>
      <c r="AY227" s="21" t="s">
        <v>223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21" t="s">
        <v>82</v>
      </c>
      <c r="BK227" s="230">
        <f>ROUND(I227*H227,2)</f>
        <v>0</v>
      </c>
      <c r="BL227" s="21" t="s">
        <v>257</v>
      </c>
      <c r="BM227" s="229" t="s">
        <v>841</v>
      </c>
    </row>
    <row r="228" s="2" customFormat="1" ht="16.5" customHeight="1">
      <c r="A228" s="42"/>
      <c r="B228" s="43"/>
      <c r="C228" s="218" t="s">
        <v>689</v>
      </c>
      <c r="D228" s="218" t="s">
        <v>226</v>
      </c>
      <c r="E228" s="219" t="s">
        <v>1806</v>
      </c>
      <c r="F228" s="220" t="s">
        <v>1807</v>
      </c>
      <c r="G228" s="221" t="s">
        <v>240</v>
      </c>
      <c r="H228" s="222">
        <v>42</v>
      </c>
      <c r="I228" s="223"/>
      <c r="J228" s="224">
        <f>ROUND(I228*H228,2)</f>
        <v>0</v>
      </c>
      <c r="K228" s="220" t="s">
        <v>230</v>
      </c>
      <c r="L228" s="48"/>
      <c r="M228" s="225" t="s">
        <v>28</v>
      </c>
      <c r="N228" s="226" t="s">
        <v>45</v>
      </c>
      <c r="O228" s="88"/>
      <c r="P228" s="227">
        <f>O228*H228</f>
        <v>0</v>
      </c>
      <c r="Q228" s="227">
        <v>0</v>
      </c>
      <c r="R228" s="227">
        <f>Q228*H228</f>
        <v>0</v>
      </c>
      <c r="S228" s="227">
        <v>0</v>
      </c>
      <c r="T228" s="228">
        <f>S228*H228</f>
        <v>0</v>
      </c>
      <c r="U228" s="42"/>
      <c r="V228" s="42"/>
      <c r="W228" s="42"/>
      <c r="X228" s="42"/>
      <c r="Y228" s="42"/>
      <c r="Z228" s="42"/>
      <c r="AA228" s="42"/>
      <c r="AB228" s="42"/>
      <c r="AC228" s="42"/>
      <c r="AD228" s="42"/>
      <c r="AE228" s="42"/>
      <c r="AR228" s="229" t="s">
        <v>257</v>
      </c>
      <c r="AT228" s="229" t="s">
        <v>226</v>
      </c>
      <c r="AU228" s="229" t="s">
        <v>84</v>
      </c>
      <c r="AY228" s="21" t="s">
        <v>223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21" t="s">
        <v>82</v>
      </c>
      <c r="BK228" s="230">
        <f>ROUND(I228*H228,2)</f>
        <v>0</v>
      </c>
      <c r="BL228" s="21" t="s">
        <v>257</v>
      </c>
      <c r="BM228" s="229" t="s">
        <v>849</v>
      </c>
    </row>
    <row r="229" s="2" customFormat="1">
      <c r="A229" s="42"/>
      <c r="B229" s="43"/>
      <c r="C229" s="44"/>
      <c r="D229" s="231" t="s">
        <v>233</v>
      </c>
      <c r="E229" s="44"/>
      <c r="F229" s="232" t="s">
        <v>1808</v>
      </c>
      <c r="G229" s="44"/>
      <c r="H229" s="44"/>
      <c r="I229" s="233"/>
      <c r="J229" s="44"/>
      <c r="K229" s="44"/>
      <c r="L229" s="48"/>
      <c r="M229" s="234"/>
      <c r="N229" s="235"/>
      <c r="O229" s="88"/>
      <c r="P229" s="88"/>
      <c r="Q229" s="88"/>
      <c r="R229" s="88"/>
      <c r="S229" s="88"/>
      <c r="T229" s="89"/>
      <c r="U229" s="42"/>
      <c r="V229" s="42"/>
      <c r="W229" s="42"/>
      <c r="X229" s="42"/>
      <c r="Y229" s="42"/>
      <c r="Z229" s="42"/>
      <c r="AA229" s="42"/>
      <c r="AB229" s="42"/>
      <c r="AC229" s="42"/>
      <c r="AD229" s="42"/>
      <c r="AE229" s="42"/>
      <c r="AT229" s="21" t="s">
        <v>233</v>
      </c>
      <c r="AU229" s="21" t="s">
        <v>84</v>
      </c>
    </row>
    <row r="230" s="2" customFormat="1" ht="16.5" customHeight="1">
      <c r="A230" s="42"/>
      <c r="B230" s="43"/>
      <c r="C230" s="218" t="s">
        <v>695</v>
      </c>
      <c r="D230" s="218" t="s">
        <v>226</v>
      </c>
      <c r="E230" s="219" t="s">
        <v>1952</v>
      </c>
      <c r="F230" s="220" t="s">
        <v>1953</v>
      </c>
      <c r="G230" s="221" t="s">
        <v>240</v>
      </c>
      <c r="H230" s="222">
        <v>25</v>
      </c>
      <c r="I230" s="223"/>
      <c r="J230" s="224">
        <f>ROUND(I230*H230,2)</f>
        <v>0</v>
      </c>
      <c r="K230" s="220" t="s">
        <v>28</v>
      </c>
      <c r="L230" s="48"/>
      <c r="M230" s="225" t="s">
        <v>28</v>
      </c>
      <c r="N230" s="226" t="s">
        <v>45</v>
      </c>
      <c r="O230" s="88"/>
      <c r="P230" s="227">
        <f>O230*H230</f>
        <v>0</v>
      </c>
      <c r="Q230" s="227">
        <v>0</v>
      </c>
      <c r="R230" s="227">
        <f>Q230*H230</f>
        <v>0</v>
      </c>
      <c r="S230" s="227">
        <v>0</v>
      </c>
      <c r="T230" s="228">
        <f>S230*H230</f>
        <v>0</v>
      </c>
      <c r="U230" s="42"/>
      <c r="V230" s="42"/>
      <c r="W230" s="42"/>
      <c r="X230" s="42"/>
      <c r="Y230" s="42"/>
      <c r="Z230" s="42"/>
      <c r="AA230" s="42"/>
      <c r="AB230" s="42"/>
      <c r="AC230" s="42"/>
      <c r="AD230" s="42"/>
      <c r="AE230" s="42"/>
      <c r="AR230" s="229" t="s">
        <v>257</v>
      </c>
      <c r="AT230" s="229" t="s">
        <v>226</v>
      </c>
      <c r="AU230" s="229" t="s">
        <v>84</v>
      </c>
      <c r="AY230" s="21" t="s">
        <v>223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21" t="s">
        <v>82</v>
      </c>
      <c r="BK230" s="230">
        <f>ROUND(I230*H230,2)</f>
        <v>0</v>
      </c>
      <c r="BL230" s="21" t="s">
        <v>257</v>
      </c>
      <c r="BM230" s="229" t="s">
        <v>858</v>
      </c>
    </row>
    <row r="231" s="2" customFormat="1" ht="16.5" customHeight="1">
      <c r="A231" s="42"/>
      <c r="B231" s="43"/>
      <c r="C231" s="218" t="s">
        <v>699</v>
      </c>
      <c r="D231" s="218" t="s">
        <v>226</v>
      </c>
      <c r="E231" s="219" t="s">
        <v>1823</v>
      </c>
      <c r="F231" s="220" t="s">
        <v>1824</v>
      </c>
      <c r="G231" s="221" t="s">
        <v>240</v>
      </c>
      <c r="H231" s="222">
        <v>5</v>
      </c>
      <c r="I231" s="223"/>
      <c r="J231" s="224">
        <f>ROUND(I231*H231,2)</f>
        <v>0</v>
      </c>
      <c r="K231" s="220" t="s">
        <v>230</v>
      </c>
      <c r="L231" s="48"/>
      <c r="M231" s="225" t="s">
        <v>28</v>
      </c>
      <c r="N231" s="226" t="s">
        <v>45</v>
      </c>
      <c r="O231" s="88"/>
      <c r="P231" s="227">
        <f>O231*H231</f>
        <v>0</v>
      </c>
      <c r="Q231" s="227">
        <v>0</v>
      </c>
      <c r="R231" s="227">
        <f>Q231*H231</f>
        <v>0</v>
      </c>
      <c r="S231" s="227">
        <v>0.00198</v>
      </c>
      <c r="T231" s="228">
        <f>S231*H231</f>
        <v>0.0098999999999999991</v>
      </c>
      <c r="U231" s="42"/>
      <c r="V231" s="42"/>
      <c r="W231" s="42"/>
      <c r="X231" s="42"/>
      <c r="Y231" s="42"/>
      <c r="Z231" s="42"/>
      <c r="AA231" s="42"/>
      <c r="AB231" s="42"/>
      <c r="AC231" s="42"/>
      <c r="AD231" s="42"/>
      <c r="AE231" s="42"/>
      <c r="AR231" s="229" t="s">
        <v>257</v>
      </c>
      <c r="AT231" s="229" t="s">
        <v>226</v>
      </c>
      <c r="AU231" s="229" t="s">
        <v>84</v>
      </c>
      <c r="AY231" s="21" t="s">
        <v>223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21" t="s">
        <v>82</v>
      </c>
      <c r="BK231" s="230">
        <f>ROUND(I231*H231,2)</f>
        <v>0</v>
      </c>
      <c r="BL231" s="21" t="s">
        <v>257</v>
      </c>
      <c r="BM231" s="229" t="s">
        <v>867</v>
      </c>
    </row>
    <row r="232" s="2" customFormat="1">
      <c r="A232" s="42"/>
      <c r="B232" s="43"/>
      <c r="C232" s="44"/>
      <c r="D232" s="231" t="s">
        <v>233</v>
      </c>
      <c r="E232" s="44"/>
      <c r="F232" s="232" t="s">
        <v>1825</v>
      </c>
      <c r="G232" s="44"/>
      <c r="H232" s="44"/>
      <c r="I232" s="233"/>
      <c r="J232" s="44"/>
      <c r="K232" s="44"/>
      <c r="L232" s="48"/>
      <c r="M232" s="234"/>
      <c r="N232" s="235"/>
      <c r="O232" s="88"/>
      <c r="P232" s="88"/>
      <c r="Q232" s="88"/>
      <c r="R232" s="88"/>
      <c r="S232" s="88"/>
      <c r="T232" s="89"/>
      <c r="U232" s="42"/>
      <c r="V232" s="42"/>
      <c r="W232" s="42"/>
      <c r="X232" s="42"/>
      <c r="Y232" s="42"/>
      <c r="Z232" s="42"/>
      <c r="AA232" s="42"/>
      <c r="AB232" s="42"/>
      <c r="AC232" s="42"/>
      <c r="AD232" s="42"/>
      <c r="AE232" s="42"/>
      <c r="AT232" s="21" t="s">
        <v>233</v>
      </c>
      <c r="AU232" s="21" t="s">
        <v>84</v>
      </c>
    </row>
    <row r="233" s="2" customFormat="1" ht="16.5" customHeight="1">
      <c r="A233" s="42"/>
      <c r="B233" s="43"/>
      <c r="C233" s="218" t="s">
        <v>704</v>
      </c>
      <c r="D233" s="218" t="s">
        <v>226</v>
      </c>
      <c r="E233" s="219" t="s">
        <v>1954</v>
      </c>
      <c r="F233" s="220" t="s">
        <v>1955</v>
      </c>
      <c r="G233" s="221" t="s">
        <v>383</v>
      </c>
      <c r="H233" s="222">
        <v>3</v>
      </c>
      <c r="I233" s="223"/>
      <c r="J233" s="224">
        <f>ROUND(I233*H233,2)</f>
        <v>0</v>
      </c>
      <c r="K233" s="220" t="s">
        <v>28</v>
      </c>
      <c r="L233" s="48"/>
      <c r="M233" s="225" t="s">
        <v>28</v>
      </c>
      <c r="N233" s="226" t="s">
        <v>45</v>
      </c>
      <c r="O233" s="88"/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42"/>
      <c r="V233" s="42"/>
      <c r="W233" s="42"/>
      <c r="X233" s="42"/>
      <c r="Y233" s="42"/>
      <c r="Z233" s="42"/>
      <c r="AA233" s="42"/>
      <c r="AB233" s="42"/>
      <c r="AC233" s="42"/>
      <c r="AD233" s="42"/>
      <c r="AE233" s="42"/>
      <c r="AR233" s="229" t="s">
        <v>257</v>
      </c>
      <c r="AT233" s="229" t="s">
        <v>226</v>
      </c>
      <c r="AU233" s="229" t="s">
        <v>84</v>
      </c>
      <c r="AY233" s="21" t="s">
        <v>223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21" t="s">
        <v>82</v>
      </c>
      <c r="BK233" s="230">
        <f>ROUND(I233*H233,2)</f>
        <v>0</v>
      </c>
      <c r="BL233" s="21" t="s">
        <v>257</v>
      </c>
      <c r="BM233" s="229" t="s">
        <v>877</v>
      </c>
    </row>
    <row r="234" s="2" customFormat="1" ht="16.5" customHeight="1">
      <c r="A234" s="42"/>
      <c r="B234" s="43"/>
      <c r="C234" s="218" t="s">
        <v>710</v>
      </c>
      <c r="D234" s="218" t="s">
        <v>226</v>
      </c>
      <c r="E234" s="219" t="s">
        <v>1956</v>
      </c>
      <c r="F234" s="220" t="s">
        <v>1957</v>
      </c>
      <c r="G234" s="221" t="s">
        <v>240</v>
      </c>
      <c r="H234" s="222">
        <v>1</v>
      </c>
      <c r="I234" s="223"/>
      <c r="J234" s="224">
        <f>ROUND(I234*H234,2)</f>
        <v>0</v>
      </c>
      <c r="K234" s="220" t="s">
        <v>28</v>
      </c>
      <c r="L234" s="48"/>
      <c r="M234" s="225" t="s">
        <v>28</v>
      </c>
      <c r="N234" s="226" t="s">
        <v>45</v>
      </c>
      <c r="O234" s="88"/>
      <c r="P234" s="227">
        <f>O234*H234</f>
        <v>0</v>
      </c>
      <c r="Q234" s="227">
        <v>0</v>
      </c>
      <c r="R234" s="227">
        <f>Q234*H234</f>
        <v>0</v>
      </c>
      <c r="S234" s="227">
        <v>0</v>
      </c>
      <c r="T234" s="228">
        <f>S234*H234</f>
        <v>0</v>
      </c>
      <c r="U234" s="42"/>
      <c r="V234" s="42"/>
      <c r="W234" s="42"/>
      <c r="X234" s="42"/>
      <c r="Y234" s="42"/>
      <c r="Z234" s="42"/>
      <c r="AA234" s="42"/>
      <c r="AB234" s="42"/>
      <c r="AC234" s="42"/>
      <c r="AD234" s="42"/>
      <c r="AE234" s="42"/>
      <c r="AR234" s="229" t="s">
        <v>257</v>
      </c>
      <c r="AT234" s="229" t="s">
        <v>226</v>
      </c>
      <c r="AU234" s="229" t="s">
        <v>84</v>
      </c>
      <c r="AY234" s="21" t="s">
        <v>223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21" t="s">
        <v>82</v>
      </c>
      <c r="BK234" s="230">
        <f>ROUND(I234*H234,2)</f>
        <v>0</v>
      </c>
      <c r="BL234" s="21" t="s">
        <v>257</v>
      </c>
      <c r="BM234" s="229" t="s">
        <v>885</v>
      </c>
    </row>
    <row r="235" s="2" customFormat="1" ht="24.15" customHeight="1">
      <c r="A235" s="42"/>
      <c r="B235" s="43"/>
      <c r="C235" s="218" t="s">
        <v>715</v>
      </c>
      <c r="D235" s="218" t="s">
        <v>226</v>
      </c>
      <c r="E235" s="219" t="s">
        <v>1958</v>
      </c>
      <c r="F235" s="220" t="s">
        <v>1959</v>
      </c>
      <c r="G235" s="221" t="s">
        <v>256</v>
      </c>
      <c r="H235" s="222">
        <v>0.20000000000000001</v>
      </c>
      <c r="I235" s="223"/>
      <c r="J235" s="224">
        <f>ROUND(I235*H235,2)</f>
        <v>0</v>
      </c>
      <c r="K235" s="220" t="s">
        <v>230</v>
      </c>
      <c r="L235" s="48"/>
      <c r="M235" s="225" t="s">
        <v>28</v>
      </c>
      <c r="N235" s="226" t="s">
        <v>45</v>
      </c>
      <c r="O235" s="88"/>
      <c r="P235" s="227">
        <f>O235*H235</f>
        <v>0</v>
      </c>
      <c r="Q235" s="227">
        <v>0</v>
      </c>
      <c r="R235" s="227">
        <f>Q235*H235</f>
        <v>0</v>
      </c>
      <c r="S235" s="227">
        <v>0</v>
      </c>
      <c r="T235" s="228">
        <f>S235*H235</f>
        <v>0</v>
      </c>
      <c r="U235" s="42"/>
      <c r="V235" s="42"/>
      <c r="W235" s="42"/>
      <c r="X235" s="42"/>
      <c r="Y235" s="42"/>
      <c r="Z235" s="42"/>
      <c r="AA235" s="42"/>
      <c r="AB235" s="42"/>
      <c r="AC235" s="42"/>
      <c r="AD235" s="42"/>
      <c r="AE235" s="42"/>
      <c r="AR235" s="229" t="s">
        <v>257</v>
      </c>
      <c r="AT235" s="229" t="s">
        <v>226</v>
      </c>
      <c r="AU235" s="229" t="s">
        <v>84</v>
      </c>
      <c r="AY235" s="21" t="s">
        <v>223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21" t="s">
        <v>82</v>
      </c>
      <c r="BK235" s="230">
        <f>ROUND(I235*H235,2)</f>
        <v>0</v>
      </c>
      <c r="BL235" s="21" t="s">
        <v>257</v>
      </c>
      <c r="BM235" s="229" t="s">
        <v>894</v>
      </c>
    </row>
    <row r="236" s="2" customFormat="1">
      <c r="A236" s="42"/>
      <c r="B236" s="43"/>
      <c r="C236" s="44"/>
      <c r="D236" s="231" t="s">
        <v>233</v>
      </c>
      <c r="E236" s="44"/>
      <c r="F236" s="232" t="s">
        <v>1960</v>
      </c>
      <c r="G236" s="44"/>
      <c r="H236" s="44"/>
      <c r="I236" s="233"/>
      <c r="J236" s="44"/>
      <c r="K236" s="44"/>
      <c r="L236" s="48"/>
      <c r="M236" s="234"/>
      <c r="N236" s="235"/>
      <c r="O236" s="88"/>
      <c r="P236" s="88"/>
      <c r="Q236" s="88"/>
      <c r="R236" s="88"/>
      <c r="S236" s="88"/>
      <c r="T236" s="89"/>
      <c r="U236" s="42"/>
      <c r="V236" s="42"/>
      <c r="W236" s="42"/>
      <c r="X236" s="42"/>
      <c r="Y236" s="42"/>
      <c r="Z236" s="42"/>
      <c r="AA236" s="42"/>
      <c r="AB236" s="42"/>
      <c r="AC236" s="42"/>
      <c r="AD236" s="42"/>
      <c r="AE236" s="42"/>
      <c r="AT236" s="21" t="s">
        <v>233</v>
      </c>
      <c r="AU236" s="21" t="s">
        <v>84</v>
      </c>
    </row>
    <row r="237" s="2" customFormat="1" ht="24.15" customHeight="1">
      <c r="A237" s="42"/>
      <c r="B237" s="43"/>
      <c r="C237" s="218" t="s">
        <v>718</v>
      </c>
      <c r="D237" s="218" t="s">
        <v>226</v>
      </c>
      <c r="E237" s="219" t="s">
        <v>658</v>
      </c>
      <c r="F237" s="220" t="s">
        <v>1844</v>
      </c>
      <c r="G237" s="221" t="s">
        <v>256</v>
      </c>
      <c r="H237" s="222">
        <v>0.10000000000000001</v>
      </c>
      <c r="I237" s="223"/>
      <c r="J237" s="224">
        <f>ROUND(I237*H237,2)</f>
        <v>0</v>
      </c>
      <c r="K237" s="220" t="s">
        <v>230</v>
      </c>
      <c r="L237" s="48"/>
      <c r="M237" s="225" t="s">
        <v>28</v>
      </c>
      <c r="N237" s="226" t="s">
        <v>45</v>
      </c>
      <c r="O237" s="88"/>
      <c r="P237" s="227">
        <f>O237*H237</f>
        <v>0</v>
      </c>
      <c r="Q237" s="227">
        <v>0</v>
      </c>
      <c r="R237" s="227">
        <f>Q237*H237</f>
        <v>0</v>
      </c>
      <c r="S237" s="227">
        <v>0</v>
      </c>
      <c r="T237" s="228">
        <f>S237*H237</f>
        <v>0</v>
      </c>
      <c r="U237" s="42"/>
      <c r="V237" s="42"/>
      <c r="W237" s="42"/>
      <c r="X237" s="42"/>
      <c r="Y237" s="42"/>
      <c r="Z237" s="42"/>
      <c r="AA237" s="42"/>
      <c r="AB237" s="42"/>
      <c r="AC237" s="42"/>
      <c r="AD237" s="42"/>
      <c r="AE237" s="42"/>
      <c r="AR237" s="229" t="s">
        <v>257</v>
      </c>
      <c r="AT237" s="229" t="s">
        <v>226</v>
      </c>
      <c r="AU237" s="229" t="s">
        <v>84</v>
      </c>
      <c r="AY237" s="21" t="s">
        <v>223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21" t="s">
        <v>82</v>
      </c>
      <c r="BK237" s="230">
        <f>ROUND(I237*H237,2)</f>
        <v>0</v>
      </c>
      <c r="BL237" s="21" t="s">
        <v>257</v>
      </c>
      <c r="BM237" s="229" t="s">
        <v>903</v>
      </c>
    </row>
    <row r="238" s="2" customFormat="1">
      <c r="A238" s="42"/>
      <c r="B238" s="43"/>
      <c r="C238" s="44"/>
      <c r="D238" s="231" t="s">
        <v>233</v>
      </c>
      <c r="E238" s="44"/>
      <c r="F238" s="232" t="s">
        <v>661</v>
      </c>
      <c r="G238" s="44"/>
      <c r="H238" s="44"/>
      <c r="I238" s="233"/>
      <c r="J238" s="44"/>
      <c r="K238" s="44"/>
      <c r="L238" s="48"/>
      <c r="M238" s="234"/>
      <c r="N238" s="235"/>
      <c r="O238" s="88"/>
      <c r="P238" s="88"/>
      <c r="Q238" s="88"/>
      <c r="R238" s="88"/>
      <c r="S238" s="88"/>
      <c r="T238" s="89"/>
      <c r="U238" s="42"/>
      <c r="V238" s="42"/>
      <c r="W238" s="42"/>
      <c r="X238" s="42"/>
      <c r="Y238" s="42"/>
      <c r="Z238" s="42"/>
      <c r="AA238" s="42"/>
      <c r="AB238" s="42"/>
      <c r="AC238" s="42"/>
      <c r="AD238" s="42"/>
      <c r="AE238" s="42"/>
      <c r="AT238" s="21" t="s">
        <v>233</v>
      </c>
      <c r="AU238" s="21" t="s">
        <v>84</v>
      </c>
    </row>
    <row r="239" s="2" customFormat="1" ht="21.75" customHeight="1">
      <c r="A239" s="42"/>
      <c r="B239" s="43"/>
      <c r="C239" s="218" t="s">
        <v>725</v>
      </c>
      <c r="D239" s="218" t="s">
        <v>226</v>
      </c>
      <c r="E239" s="219" t="s">
        <v>663</v>
      </c>
      <c r="F239" s="220" t="s">
        <v>1845</v>
      </c>
      <c r="G239" s="221" t="s">
        <v>256</v>
      </c>
      <c r="H239" s="222">
        <v>0.10000000000000001</v>
      </c>
      <c r="I239" s="223"/>
      <c r="J239" s="224">
        <f>ROUND(I239*H239,2)</f>
        <v>0</v>
      </c>
      <c r="K239" s="220" t="s">
        <v>230</v>
      </c>
      <c r="L239" s="48"/>
      <c r="M239" s="225" t="s">
        <v>28</v>
      </c>
      <c r="N239" s="226" t="s">
        <v>45</v>
      </c>
      <c r="O239" s="88"/>
      <c r="P239" s="227">
        <f>O239*H239</f>
        <v>0</v>
      </c>
      <c r="Q239" s="227">
        <v>0</v>
      </c>
      <c r="R239" s="227">
        <f>Q239*H239</f>
        <v>0</v>
      </c>
      <c r="S239" s="227">
        <v>0</v>
      </c>
      <c r="T239" s="228">
        <f>S239*H239</f>
        <v>0</v>
      </c>
      <c r="U239" s="42"/>
      <c r="V239" s="42"/>
      <c r="W239" s="42"/>
      <c r="X239" s="42"/>
      <c r="Y239" s="42"/>
      <c r="Z239" s="42"/>
      <c r="AA239" s="42"/>
      <c r="AB239" s="42"/>
      <c r="AC239" s="42"/>
      <c r="AD239" s="42"/>
      <c r="AE239" s="42"/>
      <c r="AR239" s="229" t="s">
        <v>257</v>
      </c>
      <c r="AT239" s="229" t="s">
        <v>226</v>
      </c>
      <c r="AU239" s="229" t="s">
        <v>84</v>
      </c>
      <c r="AY239" s="21" t="s">
        <v>223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21" t="s">
        <v>82</v>
      </c>
      <c r="BK239" s="230">
        <f>ROUND(I239*H239,2)</f>
        <v>0</v>
      </c>
      <c r="BL239" s="21" t="s">
        <v>257</v>
      </c>
      <c r="BM239" s="229" t="s">
        <v>912</v>
      </c>
    </row>
    <row r="240" s="2" customFormat="1">
      <c r="A240" s="42"/>
      <c r="B240" s="43"/>
      <c r="C240" s="44"/>
      <c r="D240" s="231" t="s">
        <v>233</v>
      </c>
      <c r="E240" s="44"/>
      <c r="F240" s="232" t="s">
        <v>666</v>
      </c>
      <c r="G240" s="44"/>
      <c r="H240" s="44"/>
      <c r="I240" s="233"/>
      <c r="J240" s="44"/>
      <c r="K240" s="44"/>
      <c r="L240" s="48"/>
      <c r="M240" s="234"/>
      <c r="N240" s="235"/>
      <c r="O240" s="88"/>
      <c r="P240" s="88"/>
      <c r="Q240" s="88"/>
      <c r="R240" s="88"/>
      <c r="S240" s="88"/>
      <c r="T240" s="89"/>
      <c r="U240" s="42"/>
      <c r="V240" s="42"/>
      <c r="W240" s="42"/>
      <c r="X240" s="42"/>
      <c r="Y240" s="42"/>
      <c r="Z240" s="42"/>
      <c r="AA240" s="42"/>
      <c r="AB240" s="42"/>
      <c r="AC240" s="42"/>
      <c r="AD240" s="42"/>
      <c r="AE240" s="42"/>
      <c r="AT240" s="21" t="s">
        <v>233</v>
      </c>
      <c r="AU240" s="21" t="s">
        <v>84</v>
      </c>
    </row>
    <row r="241" s="2" customFormat="1" ht="16.5" customHeight="1">
      <c r="A241" s="42"/>
      <c r="B241" s="43"/>
      <c r="C241" s="218" t="s">
        <v>730</v>
      </c>
      <c r="D241" s="218" t="s">
        <v>226</v>
      </c>
      <c r="E241" s="219" t="s">
        <v>668</v>
      </c>
      <c r="F241" s="220" t="s">
        <v>1846</v>
      </c>
      <c r="G241" s="221" t="s">
        <v>256</v>
      </c>
      <c r="H241" s="222">
        <v>1.3999999999999999</v>
      </c>
      <c r="I241" s="223"/>
      <c r="J241" s="224">
        <f>ROUND(I241*H241,2)</f>
        <v>0</v>
      </c>
      <c r="K241" s="220" t="s">
        <v>230</v>
      </c>
      <c r="L241" s="48"/>
      <c r="M241" s="225" t="s">
        <v>28</v>
      </c>
      <c r="N241" s="226" t="s">
        <v>45</v>
      </c>
      <c r="O241" s="88"/>
      <c r="P241" s="227">
        <f>O241*H241</f>
        <v>0</v>
      </c>
      <c r="Q241" s="227">
        <v>0</v>
      </c>
      <c r="R241" s="227">
        <f>Q241*H241</f>
        <v>0</v>
      </c>
      <c r="S241" s="227">
        <v>0</v>
      </c>
      <c r="T241" s="228">
        <f>S241*H241</f>
        <v>0</v>
      </c>
      <c r="U241" s="42"/>
      <c r="V241" s="42"/>
      <c r="W241" s="42"/>
      <c r="X241" s="42"/>
      <c r="Y241" s="42"/>
      <c r="Z241" s="42"/>
      <c r="AA241" s="42"/>
      <c r="AB241" s="42"/>
      <c r="AC241" s="42"/>
      <c r="AD241" s="42"/>
      <c r="AE241" s="42"/>
      <c r="AR241" s="229" t="s">
        <v>257</v>
      </c>
      <c r="AT241" s="229" t="s">
        <v>226</v>
      </c>
      <c r="AU241" s="229" t="s">
        <v>84</v>
      </c>
      <c r="AY241" s="21" t="s">
        <v>223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21" t="s">
        <v>82</v>
      </c>
      <c r="BK241" s="230">
        <f>ROUND(I241*H241,2)</f>
        <v>0</v>
      </c>
      <c r="BL241" s="21" t="s">
        <v>257</v>
      </c>
      <c r="BM241" s="229" t="s">
        <v>921</v>
      </c>
    </row>
    <row r="242" s="2" customFormat="1">
      <c r="A242" s="42"/>
      <c r="B242" s="43"/>
      <c r="C242" s="44"/>
      <c r="D242" s="231" t="s">
        <v>233</v>
      </c>
      <c r="E242" s="44"/>
      <c r="F242" s="232" t="s">
        <v>671</v>
      </c>
      <c r="G242" s="44"/>
      <c r="H242" s="44"/>
      <c r="I242" s="233"/>
      <c r="J242" s="44"/>
      <c r="K242" s="44"/>
      <c r="L242" s="48"/>
      <c r="M242" s="234"/>
      <c r="N242" s="235"/>
      <c r="O242" s="88"/>
      <c r="P242" s="88"/>
      <c r="Q242" s="88"/>
      <c r="R242" s="88"/>
      <c r="S242" s="88"/>
      <c r="T242" s="89"/>
      <c r="U242" s="42"/>
      <c r="V242" s="42"/>
      <c r="W242" s="42"/>
      <c r="X242" s="42"/>
      <c r="Y242" s="42"/>
      <c r="Z242" s="42"/>
      <c r="AA242" s="42"/>
      <c r="AB242" s="42"/>
      <c r="AC242" s="42"/>
      <c r="AD242" s="42"/>
      <c r="AE242" s="42"/>
      <c r="AT242" s="21" t="s">
        <v>233</v>
      </c>
      <c r="AU242" s="21" t="s">
        <v>84</v>
      </c>
    </row>
    <row r="243" s="2" customFormat="1" ht="21.75" customHeight="1">
      <c r="A243" s="42"/>
      <c r="B243" s="43"/>
      <c r="C243" s="218" t="s">
        <v>735</v>
      </c>
      <c r="D243" s="218" t="s">
        <v>226</v>
      </c>
      <c r="E243" s="219" t="s">
        <v>674</v>
      </c>
      <c r="F243" s="220" t="s">
        <v>1847</v>
      </c>
      <c r="G243" s="221" t="s">
        <v>256</v>
      </c>
      <c r="H243" s="222">
        <v>0.10000000000000001</v>
      </c>
      <c r="I243" s="223"/>
      <c r="J243" s="224">
        <f>ROUND(I243*H243,2)</f>
        <v>0</v>
      </c>
      <c r="K243" s="220" t="s">
        <v>230</v>
      </c>
      <c r="L243" s="48"/>
      <c r="M243" s="225" t="s">
        <v>28</v>
      </c>
      <c r="N243" s="226" t="s">
        <v>45</v>
      </c>
      <c r="O243" s="88"/>
      <c r="P243" s="227">
        <f>O243*H243</f>
        <v>0</v>
      </c>
      <c r="Q243" s="227">
        <v>0</v>
      </c>
      <c r="R243" s="227">
        <f>Q243*H243</f>
        <v>0</v>
      </c>
      <c r="S243" s="227">
        <v>0</v>
      </c>
      <c r="T243" s="228">
        <f>S243*H243</f>
        <v>0</v>
      </c>
      <c r="U243" s="42"/>
      <c r="V243" s="42"/>
      <c r="W243" s="42"/>
      <c r="X243" s="42"/>
      <c r="Y243" s="42"/>
      <c r="Z243" s="42"/>
      <c r="AA243" s="42"/>
      <c r="AB243" s="42"/>
      <c r="AC243" s="42"/>
      <c r="AD243" s="42"/>
      <c r="AE243" s="42"/>
      <c r="AR243" s="229" t="s">
        <v>257</v>
      </c>
      <c r="AT243" s="229" t="s">
        <v>226</v>
      </c>
      <c r="AU243" s="229" t="s">
        <v>84</v>
      </c>
      <c r="AY243" s="21" t="s">
        <v>223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21" t="s">
        <v>82</v>
      </c>
      <c r="BK243" s="230">
        <f>ROUND(I243*H243,2)</f>
        <v>0</v>
      </c>
      <c r="BL243" s="21" t="s">
        <v>257</v>
      </c>
      <c r="BM243" s="229" t="s">
        <v>931</v>
      </c>
    </row>
    <row r="244" s="2" customFormat="1">
      <c r="A244" s="42"/>
      <c r="B244" s="43"/>
      <c r="C244" s="44"/>
      <c r="D244" s="231" t="s">
        <v>233</v>
      </c>
      <c r="E244" s="44"/>
      <c r="F244" s="232" t="s">
        <v>677</v>
      </c>
      <c r="G244" s="44"/>
      <c r="H244" s="44"/>
      <c r="I244" s="233"/>
      <c r="J244" s="44"/>
      <c r="K244" s="44"/>
      <c r="L244" s="48"/>
      <c r="M244" s="234"/>
      <c r="N244" s="235"/>
      <c r="O244" s="88"/>
      <c r="P244" s="88"/>
      <c r="Q244" s="88"/>
      <c r="R244" s="88"/>
      <c r="S244" s="88"/>
      <c r="T244" s="89"/>
      <c r="U244" s="42"/>
      <c r="V244" s="42"/>
      <c r="W244" s="42"/>
      <c r="X244" s="42"/>
      <c r="Y244" s="42"/>
      <c r="Z244" s="42"/>
      <c r="AA244" s="42"/>
      <c r="AB244" s="42"/>
      <c r="AC244" s="42"/>
      <c r="AD244" s="42"/>
      <c r="AE244" s="42"/>
      <c r="AT244" s="21" t="s">
        <v>233</v>
      </c>
      <c r="AU244" s="21" t="s">
        <v>84</v>
      </c>
    </row>
    <row r="245" s="12" customFormat="1" ht="22.8" customHeight="1">
      <c r="A245" s="12"/>
      <c r="B245" s="202"/>
      <c r="C245" s="203"/>
      <c r="D245" s="204" t="s">
        <v>73</v>
      </c>
      <c r="E245" s="216" t="s">
        <v>1295</v>
      </c>
      <c r="F245" s="216" t="s">
        <v>1961</v>
      </c>
      <c r="G245" s="203"/>
      <c r="H245" s="203"/>
      <c r="I245" s="206"/>
      <c r="J245" s="217">
        <f>BK245</f>
        <v>0</v>
      </c>
      <c r="K245" s="203"/>
      <c r="L245" s="208"/>
      <c r="M245" s="209"/>
      <c r="N245" s="210"/>
      <c r="O245" s="210"/>
      <c r="P245" s="211">
        <f>SUM(P246:P296)</f>
        <v>0</v>
      </c>
      <c r="Q245" s="210"/>
      <c r="R245" s="211">
        <f>SUM(R246:R296)</f>
        <v>0.23241000000000006</v>
      </c>
      <c r="S245" s="210"/>
      <c r="T245" s="212">
        <f>SUM(T246:T296)</f>
        <v>0.047129999999999998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3" t="s">
        <v>84</v>
      </c>
      <c r="AT245" s="214" t="s">
        <v>73</v>
      </c>
      <c r="AU245" s="214" t="s">
        <v>82</v>
      </c>
      <c r="AY245" s="213" t="s">
        <v>223</v>
      </c>
      <c r="BK245" s="215">
        <f>SUM(BK246:BK296)</f>
        <v>0</v>
      </c>
    </row>
    <row r="246" s="2" customFormat="1" ht="16.5" customHeight="1">
      <c r="A246" s="42"/>
      <c r="B246" s="43"/>
      <c r="C246" s="218" t="s">
        <v>742</v>
      </c>
      <c r="D246" s="218" t="s">
        <v>226</v>
      </c>
      <c r="E246" s="219" t="s">
        <v>1962</v>
      </c>
      <c r="F246" s="220" t="s">
        <v>1963</v>
      </c>
      <c r="G246" s="221" t="s">
        <v>240</v>
      </c>
      <c r="H246" s="222">
        <v>65</v>
      </c>
      <c r="I246" s="223"/>
      <c r="J246" s="224">
        <f>ROUND(I246*H246,2)</f>
        <v>0</v>
      </c>
      <c r="K246" s="220" t="s">
        <v>230</v>
      </c>
      <c r="L246" s="48"/>
      <c r="M246" s="225" t="s">
        <v>28</v>
      </c>
      <c r="N246" s="226" t="s">
        <v>45</v>
      </c>
      <c r="O246" s="88"/>
      <c r="P246" s="227">
        <f>O246*H246</f>
        <v>0</v>
      </c>
      <c r="Q246" s="227">
        <v>0.00075000000000000002</v>
      </c>
      <c r="R246" s="227">
        <f>Q246*H246</f>
        <v>0.048750000000000002</v>
      </c>
      <c r="S246" s="227">
        <v>0</v>
      </c>
      <c r="T246" s="228">
        <f>S246*H246</f>
        <v>0</v>
      </c>
      <c r="U246" s="42"/>
      <c r="V246" s="42"/>
      <c r="W246" s="42"/>
      <c r="X246" s="42"/>
      <c r="Y246" s="42"/>
      <c r="Z246" s="42"/>
      <c r="AA246" s="42"/>
      <c r="AB246" s="42"/>
      <c r="AC246" s="42"/>
      <c r="AD246" s="42"/>
      <c r="AE246" s="42"/>
      <c r="AR246" s="229" t="s">
        <v>257</v>
      </c>
      <c r="AT246" s="229" t="s">
        <v>226</v>
      </c>
      <c r="AU246" s="229" t="s">
        <v>84</v>
      </c>
      <c r="AY246" s="21" t="s">
        <v>223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21" t="s">
        <v>82</v>
      </c>
      <c r="BK246" s="230">
        <f>ROUND(I246*H246,2)</f>
        <v>0</v>
      </c>
      <c r="BL246" s="21" t="s">
        <v>257</v>
      </c>
      <c r="BM246" s="229" t="s">
        <v>939</v>
      </c>
    </row>
    <row r="247" s="2" customFormat="1">
      <c r="A247" s="42"/>
      <c r="B247" s="43"/>
      <c r="C247" s="44"/>
      <c r="D247" s="231" t="s">
        <v>233</v>
      </c>
      <c r="E247" s="44"/>
      <c r="F247" s="232" t="s">
        <v>1964</v>
      </c>
      <c r="G247" s="44"/>
      <c r="H247" s="44"/>
      <c r="I247" s="233"/>
      <c r="J247" s="44"/>
      <c r="K247" s="44"/>
      <c r="L247" s="48"/>
      <c r="M247" s="234"/>
      <c r="N247" s="235"/>
      <c r="O247" s="88"/>
      <c r="P247" s="88"/>
      <c r="Q247" s="88"/>
      <c r="R247" s="88"/>
      <c r="S247" s="88"/>
      <c r="T247" s="89"/>
      <c r="U247" s="42"/>
      <c r="V247" s="42"/>
      <c r="W247" s="42"/>
      <c r="X247" s="42"/>
      <c r="Y247" s="42"/>
      <c r="Z247" s="42"/>
      <c r="AA247" s="42"/>
      <c r="AB247" s="42"/>
      <c r="AC247" s="42"/>
      <c r="AD247" s="42"/>
      <c r="AE247" s="42"/>
      <c r="AT247" s="21" t="s">
        <v>233</v>
      </c>
      <c r="AU247" s="21" t="s">
        <v>84</v>
      </c>
    </row>
    <row r="248" s="2" customFormat="1" ht="16.5" customHeight="1">
      <c r="A248" s="42"/>
      <c r="B248" s="43"/>
      <c r="C248" s="218" t="s">
        <v>748</v>
      </c>
      <c r="D248" s="218" t="s">
        <v>226</v>
      </c>
      <c r="E248" s="219" t="s">
        <v>1965</v>
      </c>
      <c r="F248" s="220" t="s">
        <v>1966</v>
      </c>
      <c r="G248" s="221" t="s">
        <v>240</v>
      </c>
      <c r="H248" s="222">
        <v>24</v>
      </c>
      <c r="I248" s="223"/>
      <c r="J248" s="224">
        <f>ROUND(I248*H248,2)</f>
        <v>0</v>
      </c>
      <c r="K248" s="220" t="s">
        <v>230</v>
      </c>
      <c r="L248" s="48"/>
      <c r="M248" s="225" t="s">
        <v>28</v>
      </c>
      <c r="N248" s="226" t="s">
        <v>45</v>
      </c>
      <c r="O248" s="88"/>
      <c r="P248" s="227">
        <f>O248*H248</f>
        <v>0</v>
      </c>
      <c r="Q248" s="227">
        <v>0.00115</v>
      </c>
      <c r="R248" s="227">
        <f>Q248*H248</f>
        <v>0.0276</v>
      </c>
      <c r="S248" s="227">
        <v>0</v>
      </c>
      <c r="T248" s="228">
        <f>S248*H248</f>
        <v>0</v>
      </c>
      <c r="U248" s="42"/>
      <c r="V248" s="42"/>
      <c r="W248" s="42"/>
      <c r="X248" s="42"/>
      <c r="Y248" s="42"/>
      <c r="Z248" s="42"/>
      <c r="AA248" s="42"/>
      <c r="AB248" s="42"/>
      <c r="AC248" s="42"/>
      <c r="AD248" s="42"/>
      <c r="AE248" s="42"/>
      <c r="AR248" s="229" t="s">
        <v>257</v>
      </c>
      <c r="AT248" s="229" t="s">
        <v>226</v>
      </c>
      <c r="AU248" s="229" t="s">
        <v>84</v>
      </c>
      <c r="AY248" s="21" t="s">
        <v>223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21" t="s">
        <v>82</v>
      </c>
      <c r="BK248" s="230">
        <f>ROUND(I248*H248,2)</f>
        <v>0</v>
      </c>
      <c r="BL248" s="21" t="s">
        <v>257</v>
      </c>
      <c r="BM248" s="229" t="s">
        <v>947</v>
      </c>
    </row>
    <row r="249" s="2" customFormat="1">
      <c r="A249" s="42"/>
      <c r="B249" s="43"/>
      <c r="C249" s="44"/>
      <c r="D249" s="231" t="s">
        <v>233</v>
      </c>
      <c r="E249" s="44"/>
      <c r="F249" s="232" t="s">
        <v>1967</v>
      </c>
      <c r="G249" s="44"/>
      <c r="H249" s="44"/>
      <c r="I249" s="233"/>
      <c r="J249" s="44"/>
      <c r="K249" s="44"/>
      <c r="L249" s="48"/>
      <c r="M249" s="234"/>
      <c r="N249" s="235"/>
      <c r="O249" s="88"/>
      <c r="P249" s="88"/>
      <c r="Q249" s="88"/>
      <c r="R249" s="88"/>
      <c r="S249" s="88"/>
      <c r="T249" s="89"/>
      <c r="U249" s="42"/>
      <c r="V249" s="42"/>
      <c r="W249" s="42"/>
      <c r="X249" s="42"/>
      <c r="Y249" s="42"/>
      <c r="Z249" s="42"/>
      <c r="AA249" s="42"/>
      <c r="AB249" s="42"/>
      <c r="AC249" s="42"/>
      <c r="AD249" s="42"/>
      <c r="AE249" s="42"/>
      <c r="AT249" s="21" t="s">
        <v>233</v>
      </c>
      <c r="AU249" s="21" t="s">
        <v>84</v>
      </c>
    </row>
    <row r="250" s="2" customFormat="1" ht="16.5" customHeight="1">
      <c r="A250" s="42"/>
      <c r="B250" s="43"/>
      <c r="C250" s="218" t="s">
        <v>755</v>
      </c>
      <c r="D250" s="218" t="s">
        <v>226</v>
      </c>
      <c r="E250" s="219" t="s">
        <v>1968</v>
      </c>
      <c r="F250" s="220" t="s">
        <v>1969</v>
      </c>
      <c r="G250" s="221" t="s">
        <v>240</v>
      </c>
      <c r="H250" s="222">
        <v>29</v>
      </c>
      <c r="I250" s="223"/>
      <c r="J250" s="224">
        <f>ROUND(I250*H250,2)</f>
        <v>0</v>
      </c>
      <c r="K250" s="220" t="s">
        <v>230</v>
      </c>
      <c r="L250" s="48"/>
      <c r="M250" s="225" t="s">
        <v>28</v>
      </c>
      <c r="N250" s="226" t="s">
        <v>45</v>
      </c>
      <c r="O250" s="88"/>
      <c r="P250" s="227">
        <f>O250*H250</f>
        <v>0</v>
      </c>
      <c r="Q250" s="227">
        <v>0.0012999999999999999</v>
      </c>
      <c r="R250" s="227">
        <f>Q250*H250</f>
        <v>0.037699999999999997</v>
      </c>
      <c r="S250" s="227">
        <v>0</v>
      </c>
      <c r="T250" s="228">
        <f>S250*H250</f>
        <v>0</v>
      </c>
      <c r="U250" s="42"/>
      <c r="V250" s="42"/>
      <c r="W250" s="42"/>
      <c r="X250" s="42"/>
      <c r="Y250" s="42"/>
      <c r="Z250" s="42"/>
      <c r="AA250" s="42"/>
      <c r="AB250" s="42"/>
      <c r="AC250" s="42"/>
      <c r="AD250" s="42"/>
      <c r="AE250" s="42"/>
      <c r="AR250" s="229" t="s">
        <v>257</v>
      </c>
      <c r="AT250" s="229" t="s">
        <v>226</v>
      </c>
      <c r="AU250" s="229" t="s">
        <v>84</v>
      </c>
      <c r="AY250" s="21" t="s">
        <v>223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21" t="s">
        <v>82</v>
      </c>
      <c r="BK250" s="230">
        <f>ROUND(I250*H250,2)</f>
        <v>0</v>
      </c>
      <c r="BL250" s="21" t="s">
        <v>257</v>
      </c>
      <c r="BM250" s="229" t="s">
        <v>955</v>
      </c>
    </row>
    <row r="251" s="2" customFormat="1">
      <c r="A251" s="42"/>
      <c r="B251" s="43"/>
      <c r="C251" s="44"/>
      <c r="D251" s="231" t="s">
        <v>233</v>
      </c>
      <c r="E251" s="44"/>
      <c r="F251" s="232" t="s">
        <v>1970</v>
      </c>
      <c r="G251" s="44"/>
      <c r="H251" s="44"/>
      <c r="I251" s="233"/>
      <c r="J251" s="44"/>
      <c r="K251" s="44"/>
      <c r="L251" s="48"/>
      <c r="M251" s="234"/>
      <c r="N251" s="235"/>
      <c r="O251" s="88"/>
      <c r="P251" s="88"/>
      <c r="Q251" s="88"/>
      <c r="R251" s="88"/>
      <c r="S251" s="88"/>
      <c r="T251" s="89"/>
      <c r="U251" s="42"/>
      <c r="V251" s="42"/>
      <c r="W251" s="42"/>
      <c r="X251" s="42"/>
      <c r="Y251" s="42"/>
      <c r="Z251" s="42"/>
      <c r="AA251" s="42"/>
      <c r="AB251" s="42"/>
      <c r="AC251" s="42"/>
      <c r="AD251" s="42"/>
      <c r="AE251" s="42"/>
      <c r="AT251" s="21" t="s">
        <v>233</v>
      </c>
      <c r="AU251" s="21" t="s">
        <v>84</v>
      </c>
    </row>
    <row r="252" s="2" customFormat="1" ht="16.5" customHeight="1">
      <c r="A252" s="42"/>
      <c r="B252" s="43"/>
      <c r="C252" s="218" t="s">
        <v>761</v>
      </c>
      <c r="D252" s="218" t="s">
        <v>226</v>
      </c>
      <c r="E252" s="219" t="s">
        <v>1971</v>
      </c>
      <c r="F252" s="220" t="s">
        <v>1972</v>
      </c>
      <c r="G252" s="221" t="s">
        <v>240</v>
      </c>
      <c r="H252" s="222">
        <v>13</v>
      </c>
      <c r="I252" s="223"/>
      <c r="J252" s="224">
        <f>ROUND(I252*H252,2)</f>
        <v>0</v>
      </c>
      <c r="K252" s="220" t="s">
        <v>230</v>
      </c>
      <c r="L252" s="48"/>
      <c r="M252" s="225" t="s">
        <v>28</v>
      </c>
      <c r="N252" s="226" t="s">
        <v>45</v>
      </c>
      <c r="O252" s="88"/>
      <c r="P252" s="227">
        <f>O252*H252</f>
        <v>0</v>
      </c>
      <c r="Q252" s="227">
        <v>0.00362</v>
      </c>
      <c r="R252" s="227">
        <f>Q252*H252</f>
        <v>0.047059999999999998</v>
      </c>
      <c r="S252" s="227">
        <v>0</v>
      </c>
      <c r="T252" s="228">
        <f>S252*H252</f>
        <v>0</v>
      </c>
      <c r="U252" s="42"/>
      <c r="V252" s="42"/>
      <c r="W252" s="42"/>
      <c r="X252" s="42"/>
      <c r="Y252" s="42"/>
      <c r="Z252" s="42"/>
      <c r="AA252" s="42"/>
      <c r="AB252" s="42"/>
      <c r="AC252" s="42"/>
      <c r="AD252" s="42"/>
      <c r="AE252" s="42"/>
      <c r="AR252" s="229" t="s">
        <v>257</v>
      </c>
      <c r="AT252" s="229" t="s">
        <v>226</v>
      </c>
      <c r="AU252" s="229" t="s">
        <v>84</v>
      </c>
      <c r="AY252" s="21" t="s">
        <v>223</v>
      </c>
      <c r="BE252" s="230">
        <f>IF(N252="základní",J252,0)</f>
        <v>0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21" t="s">
        <v>82</v>
      </c>
      <c r="BK252" s="230">
        <f>ROUND(I252*H252,2)</f>
        <v>0</v>
      </c>
      <c r="BL252" s="21" t="s">
        <v>257</v>
      </c>
      <c r="BM252" s="229" t="s">
        <v>966</v>
      </c>
    </row>
    <row r="253" s="2" customFormat="1">
      <c r="A253" s="42"/>
      <c r="B253" s="43"/>
      <c r="C253" s="44"/>
      <c r="D253" s="231" t="s">
        <v>233</v>
      </c>
      <c r="E253" s="44"/>
      <c r="F253" s="232" t="s">
        <v>1973</v>
      </c>
      <c r="G253" s="44"/>
      <c r="H253" s="44"/>
      <c r="I253" s="233"/>
      <c r="J253" s="44"/>
      <c r="K253" s="44"/>
      <c r="L253" s="48"/>
      <c r="M253" s="234"/>
      <c r="N253" s="235"/>
      <c r="O253" s="88"/>
      <c r="P253" s="88"/>
      <c r="Q253" s="88"/>
      <c r="R253" s="88"/>
      <c r="S253" s="88"/>
      <c r="T253" s="89"/>
      <c r="U253" s="42"/>
      <c r="V253" s="42"/>
      <c r="W253" s="42"/>
      <c r="X253" s="42"/>
      <c r="Y253" s="42"/>
      <c r="Z253" s="42"/>
      <c r="AA253" s="42"/>
      <c r="AB253" s="42"/>
      <c r="AC253" s="42"/>
      <c r="AD253" s="42"/>
      <c r="AE253" s="42"/>
      <c r="AT253" s="21" t="s">
        <v>233</v>
      </c>
      <c r="AU253" s="21" t="s">
        <v>84</v>
      </c>
    </row>
    <row r="254" s="2" customFormat="1" ht="16.5" customHeight="1">
      <c r="A254" s="42"/>
      <c r="B254" s="43"/>
      <c r="C254" s="218" t="s">
        <v>766</v>
      </c>
      <c r="D254" s="218" t="s">
        <v>226</v>
      </c>
      <c r="E254" s="219" t="s">
        <v>1974</v>
      </c>
      <c r="F254" s="220" t="s">
        <v>1975</v>
      </c>
      <c r="G254" s="221" t="s">
        <v>240</v>
      </c>
      <c r="H254" s="222">
        <v>39</v>
      </c>
      <c r="I254" s="223"/>
      <c r="J254" s="224">
        <f>ROUND(I254*H254,2)</f>
        <v>0</v>
      </c>
      <c r="K254" s="220" t="s">
        <v>230</v>
      </c>
      <c r="L254" s="48"/>
      <c r="M254" s="225" t="s">
        <v>28</v>
      </c>
      <c r="N254" s="226" t="s">
        <v>45</v>
      </c>
      <c r="O254" s="88"/>
      <c r="P254" s="227">
        <f>O254*H254</f>
        <v>0</v>
      </c>
      <c r="Q254" s="227">
        <v>0.00064000000000000005</v>
      </c>
      <c r="R254" s="227">
        <f>Q254*H254</f>
        <v>0.024960000000000003</v>
      </c>
      <c r="S254" s="227">
        <v>0</v>
      </c>
      <c r="T254" s="228">
        <f>S254*H254</f>
        <v>0</v>
      </c>
      <c r="U254" s="42"/>
      <c r="V254" s="42"/>
      <c r="W254" s="42"/>
      <c r="X254" s="42"/>
      <c r="Y254" s="42"/>
      <c r="Z254" s="42"/>
      <c r="AA254" s="42"/>
      <c r="AB254" s="42"/>
      <c r="AC254" s="42"/>
      <c r="AD254" s="42"/>
      <c r="AE254" s="42"/>
      <c r="AR254" s="229" t="s">
        <v>257</v>
      </c>
      <c r="AT254" s="229" t="s">
        <v>226</v>
      </c>
      <c r="AU254" s="229" t="s">
        <v>84</v>
      </c>
      <c r="AY254" s="21" t="s">
        <v>223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21" t="s">
        <v>82</v>
      </c>
      <c r="BK254" s="230">
        <f>ROUND(I254*H254,2)</f>
        <v>0</v>
      </c>
      <c r="BL254" s="21" t="s">
        <v>257</v>
      </c>
      <c r="BM254" s="229" t="s">
        <v>976</v>
      </c>
    </row>
    <row r="255" s="2" customFormat="1">
      <c r="A255" s="42"/>
      <c r="B255" s="43"/>
      <c r="C255" s="44"/>
      <c r="D255" s="231" t="s">
        <v>233</v>
      </c>
      <c r="E255" s="44"/>
      <c r="F255" s="232" t="s">
        <v>1976</v>
      </c>
      <c r="G255" s="44"/>
      <c r="H255" s="44"/>
      <c r="I255" s="233"/>
      <c r="J255" s="44"/>
      <c r="K255" s="44"/>
      <c r="L255" s="48"/>
      <c r="M255" s="234"/>
      <c r="N255" s="235"/>
      <c r="O255" s="88"/>
      <c r="P255" s="88"/>
      <c r="Q255" s="88"/>
      <c r="R255" s="88"/>
      <c r="S255" s="88"/>
      <c r="T255" s="89"/>
      <c r="U255" s="42"/>
      <c r="V255" s="42"/>
      <c r="W255" s="42"/>
      <c r="X255" s="42"/>
      <c r="Y255" s="42"/>
      <c r="Z255" s="42"/>
      <c r="AA255" s="42"/>
      <c r="AB255" s="42"/>
      <c r="AC255" s="42"/>
      <c r="AD255" s="42"/>
      <c r="AE255" s="42"/>
      <c r="AT255" s="21" t="s">
        <v>233</v>
      </c>
      <c r="AU255" s="21" t="s">
        <v>84</v>
      </c>
    </row>
    <row r="256" s="2" customFormat="1" ht="16.5" customHeight="1">
      <c r="A256" s="42"/>
      <c r="B256" s="43"/>
      <c r="C256" s="218" t="s">
        <v>771</v>
      </c>
      <c r="D256" s="218" t="s">
        <v>226</v>
      </c>
      <c r="E256" s="219" t="s">
        <v>1977</v>
      </c>
      <c r="F256" s="220" t="s">
        <v>1978</v>
      </c>
      <c r="G256" s="221" t="s">
        <v>240</v>
      </c>
      <c r="H256" s="222">
        <v>10</v>
      </c>
      <c r="I256" s="223"/>
      <c r="J256" s="224">
        <f>ROUND(I256*H256,2)</f>
        <v>0</v>
      </c>
      <c r="K256" s="220" t="s">
        <v>230</v>
      </c>
      <c r="L256" s="48"/>
      <c r="M256" s="225" t="s">
        <v>28</v>
      </c>
      <c r="N256" s="226" t="s">
        <v>45</v>
      </c>
      <c r="O256" s="88"/>
      <c r="P256" s="227">
        <f>O256*H256</f>
        <v>0</v>
      </c>
      <c r="Q256" s="227">
        <v>0.00097999999999999997</v>
      </c>
      <c r="R256" s="227">
        <f>Q256*H256</f>
        <v>0.0097999999999999997</v>
      </c>
      <c r="S256" s="227">
        <v>0</v>
      </c>
      <c r="T256" s="228">
        <f>S256*H256</f>
        <v>0</v>
      </c>
      <c r="U256" s="42"/>
      <c r="V256" s="42"/>
      <c r="W256" s="42"/>
      <c r="X256" s="42"/>
      <c r="Y256" s="42"/>
      <c r="Z256" s="42"/>
      <c r="AA256" s="42"/>
      <c r="AB256" s="42"/>
      <c r="AC256" s="42"/>
      <c r="AD256" s="42"/>
      <c r="AE256" s="42"/>
      <c r="AR256" s="229" t="s">
        <v>257</v>
      </c>
      <c r="AT256" s="229" t="s">
        <v>226</v>
      </c>
      <c r="AU256" s="229" t="s">
        <v>84</v>
      </c>
      <c r="AY256" s="21" t="s">
        <v>223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21" t="s">
        <v>82</v>
      </c>
      <c r="BK256" s="230">
        <f>ROUND(I256*H256,2)</f>
        <v>0</v>
      </c>
      <c r="BL256" s="21" t="s">
        <v>257</v>
      </c>
      <c r="BM256" s="229" t="s">
        <v>986</v>
      </c>
    </row>
    <row r="257" s="2" customFormat="1">
      <c r="A257" s="42"/>
      <c r="B257" s="43"/>
      <c r="C257" s="44"/>
      <c r="D257" s="231" t="s">
        <v>233</v>
      </c>
      <c r="E257" s="44"/>
      <c r="F257" s="232" t="s">
        <v>1979</v>
      </c>
      <c r="G257" s="44"/>
      <c r="H257" s="44"/>
      <c r="I257" s="233"/>
      <c r="J257" s="44"/>
      <c r="K257" s="44"/>
      <c r="L257" s="48"/>
      <c r="M257" s="234"/>
      <c r="N257" s="235"/>
      <c r="O257" s="88"/>
      <c r="P257" s="88"/>
      <c r="Q257" s="88"/>
      <c r="R257" s="88"/>
      <c r="S257" s="88"/>
      <c r="T257" s="89"/>
      <c r="U257" s="42"/>
      <c r="V257" s="42"/>
      <c r="W257" s="42"/>
      <c r="X257" s="42"/>
      <c r="Y257" s="42"/>
      <c r="Z257" s="42"/>
      <c r="AA257" s="42"/>
      <c r="AB257" s="42"/>
      <c r="AC257" s="42"/>
      <c r="AD257" s="42"/>
      <c r="AE257" s="42"/>
      <c r="AT257" s="21" t="s">
        <v>233</v>
      </c>
      <c r="AU257" s="21" t="s">
        <v>84</v>
      </c>
    </row>
    <row r="258" s="2" customFormat="1" ht="16.5" customHeight="1">
      <c r="A258" s="42"/>
      <c r="B258" s="43"/>
      <c r="C258" s="218" t="s">
        <v>778</v>
      </c>
      <c r="D258" s="218" t="s">
        <v>226</v>
      </c>
      <c r="E258" s="219" t="s">
        <v>1980</v>
      </c>
      <c r="F258" s="220" t="s">
        <v>1981</v>
      </c>
      <c r="G258" s="221" t="s">
        <v>383</v>
      </c>
      <c r="H258" s="222">
        <v>34</v>
      </c>
      <c r="I258" s="223"/>
      <c r="J258" s="224">
        <f>ROUND(I258*H258,2)</f>
        <v>0</v>
      </c>
      <c r="K258" s="220" t="s">
        <v>28</v>
      </c>
      <c r="L258" s="48"/>
      <c r="M258" s="225" t="s">
        <v>28</v>
      </c>
      <c r="N258" s="226" t="s">
        <v>45</v>
      </c>
      <c r="O258" s="88"/>
      <c r="P258" s="227">
        <f>O258*H258</f>
        <v>0</v>
      </c>
      <c r="Q258" s="227">
        <v>0</v>
      </c>
      <c r="R258" s="227">
        <f>Q258*H258</f>
        <v>0</v>
      </c>
      <c r="S258" s="227">
        <v>0</v>
      </c>
      <c r="T258" s="228">
        <f>S258*H258</f>
        <v>0</v>
      </c>
      <c r="U258" s="42"/>
      <c r="V258" s="42"/>
      <c r="W258" s="42"/>
      <c r="X258" s="42"/>
      <c r="Y258" s="42"/>
      <c r="Z258" s="42"/>
      <c r="AA258" s="42"/>
      <c r="AB258" s="42"/>
      <c r="AC258" s="42"/>
      <c r="AD258" s="42"/>
      <c r="AE258" s="42"/>
      <c r="AR258" s="229" t="s">
        <v>257</v>
      </c>
      <c r="AT258" s="229" t="s">
        <v>226</v>
      </c>
      <c r="AU258" s="229" t="s">
        <v>84</v>
      </c>
      <c r="AY258" s="21" t="s">
        <v>223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21" t="s">
        <v>82</v>
      </c>
      <c r="BK258" s="230">
        <f>ROUND(I258*H258,2)</f>
        <v>0</v>
      </c>
      <c r="BL258" s="21" t="s">
        <v>257</v>
      </c>
      <c r="BM258" s="229" t="s">
        <v>1001</v>
      </c>
    </row>
    <row r="259" s="2" customFormat="1" ht="16.5" customHeight="1">
      <c r="A259" s="42"/>
      <c r="B259" s="43"/>
      <c r="C259" s="218" t="s">
        <v>784</v>
      </c>
      <c r="D259" s="218" t="s">
        <v>226</v>
      </c>
      <c r="E259" s="219" t="s">
        <v>1982</v>
      </c>
      <c r="F259" s="220" t="s">
        <v>1983</v>
      </c>
      <c r="G259" s="221" t="s">
        <v>383</v>
      </c>
      <c r="H259" s="222">
        <v>34</v>
      </c>
      <c r="I259" s="223"/>
      <c r="J259" s="224">
        <f>ROUND(I259*H259,2)</f>
        <v>0</v>
      </c>
      <c r="K259" s="220" t="s">
        <v>230</v>
      </c>
      <c r="L259" s="48"/>
      <c r="M259" s="225" t="s">
        <v>28</v>
      </c>
      <c r="N259" s="226" t="s">
        <v>45</v>
      </c>
      <c r="O259" s="88"/>
      <c r="P259" s="227">
        <f>O259*H259</f>
        <v>0</v>
      </c>
      <c r="Q259" s="227">
        <v>0</v>
      </c>
      <c r="R259" s="227">
        <f>Q259*H259</f>
        <v>0</v>
      </c>
      <c r="S259" s="227">
        <v>0</v>
      </c>
      <c r="T259" s="228">
        <f>S259*H259</f>
        <v>0</v>
      </c>
      <c r="U259" s="42"/>
      <c r="V259" s="42"/>
      <c r="W259" s="42"/>
      <c r="X259" s="42"/>
      <c r="Y259" s="42"/>
      <c r="Z259" s="42"/>
      <c r="AA259" s="42"/>
      <c r="AB259" s="42"/>
      <c r="AC259" s="42"/>
      <c r="AD259" s="42"/>
      <c r="AE259" s="42"/>
      <c r="AR259" s="229" t="s">
        <v>257</v>
      </c>
      <c r="AT259" s="229" t="s">
        <v>226</v>
      </c>
      <c r="AU259" s="229" t="s">
        <v>84</v>
      </c>
      <c r="AY259" s="21" t="s">
        <v>223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21" t="s">
        <v>82</v>
      </c>
      <c r="BK259" s="230">
        <f>ROUND(I259*H259,2)</f>
        <v>0</v>
      </c>
      <c r="BL259" s="21" t="s">
        <v>257</v>
      </c>
      <c r="BM259" s="229" t="s">
        <v>1011</v>
      </c>
    </row>
    <row r="260" s="2" customFormat="1">
      <c r="A260" s="42"/>
      <c r="B260" s="43"/>
      <c r="C260" s="44"/>
      <c r="D260" s="231" t="s">
        <v>233</v>
      </c>
      <c r="E260" s="44"/>
      <c r="F260" s="232" t="s">
        <v>1984</v>
      </c>
      <c r="G260" s="44"/>
      <c r="H260" s="44"/>
      <c r="I260" s="233"/>
      <c r="J260" s="44"/>
      <c r="K260" s="44"/>
      <c r="L260" s="48"/>
      <c r="M260" s="234"/>
      <c r="N260" s="235"/>
      <c r="O260" s="88"/>
      <c r="P260" s="88"/>
      <c r="Q260" s="88"/>
      <c r="R260" s="88"/>
      <c r="S260" s="88"/>
      <c r="T260" s="89"/>
      <c r="U260" s="42"/>
      <c r="V260" s="42"/>
      <c r="W260" s="42"/>
      <c r="X260" s="42"/>
      <c r="Y260" s="42"/>
      <c r="Z260" s="42"/>
      <c r="AA260" s="42"/>
      <c r="AB260" s="42"/>
      <c r="AC260" s="42"/>
      <c r="AD260" s="42"/>
      <c r="AE260" s="42"/>
      <c r="AT260" s="21" t="s">
        <v>233</v>
      </c>
      <c r="AU260" s="21" t="s">
        <v>84</v>
      </c>
    </row>
    <row r="261" s="2" customFormat="1" ht="16.5" customHeight="1">
      <c r="A261" s="42"/>
      <c r="B261" s="43"/>
      <c r="C261" s="218" t="s">
        <v>790</v>
      </c>
      <c r="D261" s="218" t="s">
        <v>226</v>
      </c>
      <c r="E261" s="219" t="s">
        <v>1985</v>
      </c>
      <c r="F261" s="220" t="s">
        <v>1986</v>
      </c>
      <c r="G261" s="221" t="s">
        <v>383</v>
      </c>
      <c r="H261" s="222">
        <v>16</v>
      </c>
      <c r="I261" s="223"/>
      <c r="J261" s="224">
        <f>ROUND(I261*H261,2)</f>
        <v>0</v>
      </c>
      <c r="K261" s="220" t="s">
        <v>28</v>
      </c>
      <c r="L261" s="48"/>
      <c r="M261" s="225" t="s">
        <v>28</v>
      </c>
      <c r="N261" s="226" t="s">
        <v>45</v>
      </c>
      <c r="O261" s="88"/>
      <c r="P261" s="227">
        <f>O261*H261</f>
        <v>0</v>
      </c>
      <c r="Q261" s="227">
        <v>0</v>
      </c>
      <c r="R261" s="227">
        <f>Q261*H261</f>
        <v>0</v>
      </c>
      <c r="S261" s="227">
        <v>0</v>
      </c>
      <c r="T261" s="228">
        <f>S261*H261</f>
        <v>0</v>
      </c>
      <c r="U261" s="42"/>
      <c r="V261" s="42"/>
      <c r="W261" s="42"/>
      <c r="X261" s="42"/>
      <c r="Y261" s="42"/>
      <c r="Z261" s="42"/>
      <c r="AA261" s="42"/>
      <c r="AB261" s="42"/>
      <c r="AC261" s="42"/>
      <c r="AD261" s="42"/>
      <c r="AE261" s="42"/>
      <c r="AR261" s="229" t="s">
        <v>257</v>
      </c>
      <c r="AT261" s="229" t="s">
        <v>226</v>
      </c>
      <c r="AU261" s="229" t="s">
        <v>84</v>
      </c>
      <c r="AY261" s="21" t="s">
        <v>223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21" t="s">
        <v>82</v>
      </c>
      <c r="BK261" s="230">
        <f>ROUND(I261*H261,2)</f>
        <v>0</v>
      </c>
      <c r="BL261" s="21" t="s">
        <v>257</v>
      </c>
      <c r="BM261" s="229" t="s">
        <v>1023</v>
      </c>
    </row>
    <row r="262" s="2" customFormat="1" ht="16.5" customHeight="1">
      <c r="A262" s="42"/>
      <c r="B262" s="43"/>
      <c r="C262" s="218" t="s">
        <v>795</v>
      </c>
      <c r="D262" s="218" t="s">
        <v>226</v>
      </c>
      <c r="E262" s="219" t="s">
        <v>1987</v>
      </c>
      <c r="F262" s="220" t="s">
        <v>1988</v>
      </c>
      <c r="G262" s="221" t="s">
        <v>383</v>
      </c>
      <c r="H262" s="222">
        <v>7</v>
      </c>
      <c r="I262" s="223"/>
      <c r="J262" s="224">
        <f>ROUND(I262*H262,2)</f>
        <v>0</v>
      </c>
      <c r="K262" s="220" t="s">
        <v>28</v>
      </c>
      <c r="L262" s="48"/>
      <c r="M262" s="225" t="s">
        <v>28</v>
      </c>
      <c r="N262" s="226" t="s">
        <v>45</v>
      </c>
      <c r="O262" s="88"/>
      <c r="P262" s="227">
        <f>O262*H262</f>
        <v>0</v>
      </c>
      <c r="Q262" s="227">
        <v>0</v>
      </c>
      <c r="R262" s="227">
        <f>Q262*H262</f>
        <v>0</v>
      </c>
      <c r="S262" s="227">
        <v>0</v>
      </c>
      <c r="T262" s="228">
        <f>S262*H262</f>
        <v>0</v>
      </c>
      <c r="U262" s="42"/>
      <c r="V262" s="42"/>
      <c r="W262" s="42"/>
      <c r="X262" s="42"/>
      <c r="Y262" s="42"/>
      <c r="Z262" s="42"/>
      <c r="AA262" s="42"/>
      <c r="AB262" s="42"/>
      <c r="AC262" s="42"/>
      <c r="AD262" s="42"/>
      <c r="AE262" s="42"/>
      <c r="AR262" s="229" t="s">
        <v>257</v>
      </c>
      <c r="AT262" s="229" t="s">
        <v>226</v>
      </c>
      <c r="AU262" s="229" t="s">
        <v>84</v>
      </c>
      <c r="AY262" s="21" t="s">
        <v>223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21" t="s">
        <v>82</v>
      </c>
      <c r="BK262" s="230">
        <f>ROUND(I262*H262,2)</f>
        <v>0</v>
      </c>
      <c r="BL262" s="21" t="s">
        <v>257</v>
      </c>
      <c r="BM262" s="229" t="s">
        <v>1032</v>
      </c>
    </row>
    <row r="263" s="2" customFormat="1" ht="16.5" customHeight="1">
      <c r="A263" s="42"/>
      <c r="B263" s="43"/>
      <c r="C263" s="218" t="s">
        <v>800</v>
      </c>
      <c r="D263" s="218" t="s">
        <v>226</v>
      </c>
      <c r="E263" s="219" t="s">
        <v>1989</v>
      </c>
      <c r="F263" s="220" t="s">
        <v>1990</v>
      </c>
      <c r="G263" s="221" t="s">
        <v>383</v>
      </c>
      <c r="H263" s="222">
        <v>8</v>
      </c>
      <c r="I263" s="223"/>
      <c r="J263" s="224">
        <f>ROUND(I263*H263,2)</f>
        <v>0</v>
      </c>
      <c r="K263" s="220" t="s">
        <v>28</v>
      </c>
      <c r="L263" s="48"/>
      <c r="M263" s="225" t="s">
        <v>28</v>
      </c>
      <c r="N263" s="226" t="s">
        <v>45</v>
      </c>
      <c r="O263" s="88"/>
      <c r="P263" s="227">
        <f>O263*H263</f>
        <v>0</v>
      </c>
      <c r="Q263" s="227">
        <v>0</v>
      </c>
      <c r="R263" s="227">
        <f>Q263*H263</f>
        <v>0</v>
      </c>
      <c r="S263" s="227">
        <v>0</v>
      </c>
      <c r="T263" s="228">
        <f>S263*H263</f>
        <v>0</v>
      </c>
      <c r="U263" s="42"/>
      <c r="V263" s="42"/>
      <c r="W263" s="42"/>
      <c r="X263" s="42"/>
      <c r="Y263" s="42"/>
      <c r="Z263" s="42"/>
      <c r="AA263" s="42"/>
      <c r="AB263" s="42"/>
      <c r="AC263" s="42"/>
      <c r="AD263" s="42"/>
      <c r="AE263" s="42"/>
      <c r="AR263" s="229" t="s">
        <v>257</v>
      </c>
      <c r="AT263" s="229" t="s">
        <v>226</v>
      </c>
      <c r="AU263" s="229" t="s">
        <v>84</v>
      </c>
      <c r="AY263" s="21" t="s">
        <v>223</v>
      </c>
      <c r="BE263" s="230">
        <f>IF(N263="základní",J263,0)</f>
        <v>0</v>
      </c>
      <c r="BF263" s="230">
        <f>IF(N263="snížená",J263,0)</f>
        <v>0</v>
      </c>
      <c r="BG263" s="230">
        <f>IF(N263="zákl. přenesená",J263,0)</f>
        <v>0</v>
      </c>
      <c r="BH263" s="230">
        <f>IF(N263="sníž. přenesená",J263,0)</f>
        <v>0</v>
      </c>
      <c r="BI263" s="230">
        <f>IF(N263="nulová",J263,0)</f>
        <v>0</v>
      </c>
      <c r="BJ263" s="21" t="s">
        <v>82</v>
      </c>
      <c r="BK263" s="230">
        <f>ROUND(I263*H263,2)</f>
        <v>0</v>
      </c>
      <c r="BL263" s="21" t="s">
        <v>257</v>
      </c>
      <c r="BM263" s="229" t="s">
        <v>1040</v>
      </c>
    </row>
    <row r="264" s="2" customFormat="1" ht="16.5" customHeight="1">
      <c r="A264" s="42"/>
      <c r="B264" s="43"/>
      <c r="C264" s="218" t="s">
        <v>805</v>
      </c>
      <c r="D264" s="218" t="s">
        <v>226</v>
      </c>
      <c r="E264" s="219" t="s">
        <v>1991</v>
      </c>
      <c r="F264" s="220" t="s">
        <v>1992</v>
      </c>
      <c r="G264" s="221" t="s">
        <v>383</v>
      </c>
      <c r="H264" s="222">
        <v>5</v>
      </c>
      <c r="I264" s="223"/>
      <c r="J264" s="224">
        <f>ROUND(I264*H264,2)</f>
        <v>0</v>
      </c>
      <c r="K264" s="220" t="s">
        <v>28</v>
      </c>
      <c r="L264" s="48"/>
      <c r="M264" s="225" t="s">
        <v>28</v>
      </c>
      <c r="N264" s="226" t="s">
        <v>45</v>
      </c>
      <c r="O264" s="88"/>
      <c r="P264" s="227">
        <f>O264*H264</f>
        <v>0</v>
      </c>
      <c r="Q264" s="227">
        <v>0</v>
      </c>
      <c r="R264" s="227">
        <f>Q264*H264</f>
        <v>0</v>
      </c>
      <c r="S264" s="227">
        <v>0</v>
      </c>
      <c r="T264" s="228">
        <f>S264*H264</f>
        <v>0</v>
      </c>
      <c r="U264" s="42"/>
      <c r="V264" s="42"/>
      <c r="W264" s="42"/>
      <c r="X264" s="42"/>
      <c r="Y264" s="42"/>
      <c r="Z264" s="42"/>
      <c r="AA264" s="42"/>
      <c r="AB264" s="42"/>
      <c r="AC264" s="42"/>
      <c r="AD264" s="42"/>
      <c r="AE264" s="42"/>
      <c r="AR264" s="229" t="s">
        <v>257</v>
      </c>
      <c r="AT264" s="229" t="s">
        <v>226</v>
      </c>
      <c r="AU264" s="229" t="s">
        <v>84</v>
      </c>
      <c r="AY264" s="21" t="s">
        <v>223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21" t="s">
        <v>82</v>
      </c>
      <c r="BK264" s="230">
        <f>ROUND(I264*H264,2)</f>
        <v>0</v>
      </c>
      <c r="BL264" s="21" t="s">
        <v>257</v>
      </c>
      <c r="BM264" s="229" t="s">
        <v>1051</v>
      </c>
    </row>
    <row r="265" s="2" customFormat="1" ht="16.5" customHeight="1">
      <c r="A265" s="42"/>
      <c r="B265" s="43"/>
      <c r="C265" s="218" t="s">
        <v>460</v>
      </c>
      <c r="D265" s="218" t="s">
        <v>226</v>
      </c>
      <c r="E265" s="219" t="s">
        <v>1993</v>
      </c>
      <c r="F265" s="220" t="s">
        <v>1994</v>
      </c>
      <c r="G265" s="221" t="s">
        <v>383</v>
      </c>
      <c r="H265" s="222">
        <v>2</v>
      </c>
      <c r="I265" s="223"/>
      <c r="J265" s="224">
        <f>ROUND(I265*H265,2)</f>
        <v>0</v>
      </c>
      <c r="K265" s="220" t="s">
        <v>28</v>
      </c>
      <c r="L265" s="48"/>
      <c r="M265" s="225" t="s">
        <v>28</v>
      </c>
      <c r="N265" s="226" t="s">
        <v>45</v>
      </c>
      <c r="O265" s="88"/>
      <c r="P265" s="227">
        <f>O265*H265</f>
        <v>0</v>
      </c>
      <c r="Q265" s="227">
        <v>0</v>
      </c>
      <c r="R265" s="227">
        <f>Q265*H265</f>
        <v>0</v>
      </c>
      <c r="S265" s="227">
        <v>0</v>
      </c>
      <c r="T265" s="228">
        <f>S265*H265</f>
        <v>0</v>
      </c>
      <c r="U265" s="42"/>
      <c r="V265" s="42"/>
      <c r="W265" s="42"/>
      <c r="X265" s="42"/>
      <c r="Y265" s="42"/>
      <c r="Z265" s="42"/>
      <c r="AA265" s="42"/>
      <c r="AB265" s="42"/>
      <c r="AC265" s="42"/>
      <c r="AD265" s="42"/>
      <c r="AE265" s="42"/>
      <c r="AR265" s="229" t="s">
        <v>257</v>
      </c>
      <c r="AT265" s="229" t="s">
        <v>226</v>
      </c>
      <c r="AU265" s="229" t="s">
        <v>84</v>
      </c>
      <c r="AY265" s="21" t="s">
        <v>223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21" t="s">
        <v>82</v>
      </c>
      <c r="BK265" s="230">
        <f>ROUND(I265*H265,2)</f>
        <v>0</v>
      </c>
      <c r="BL265" s="21" t="s">
        <v>257</v>
      </c>
      <c r="BM265" s="229" t="s">
        <v>1063</v>
      </c>
    </row>
    <row r="266" s="2" customFormat="1" ht="16.5" customHeight="1">
      <c r="A266" s="42"/>
      <c r="B266" s="43"/>
      <c r="C266" s="218" t="s">
        <v>474</v>
      </c>
      <c r="D266" s="218" t="s">
        <v>226</v>
      </c>
      <c r="E266" s="219" t="s">
        <v>1995</v>
      </c>
      <c r="F266" s="220" t="s">
        <v>1996</v>
      </c>
      <c r="G266" s="221" t="s">
        <v>383</v>
      </c>
      <c r="H266" s="222">
        <v>4</v>
      </c>
      <c r="I266" s="223"/>
      <c r="J266" s="224">
        <f>ROUND(I266*H266,2)</f>
        <v>0</v>
      </c>
      <c r="K266" s="220" t="s">
        <v>28</v>
      </c>
      <c r="L266" s="48"/>
      <c r="M266" s="225" t="s">
        <v>28</v>
      </c>
      <c r="N266" s="226" t="s">
        <v>45</v>
      </c>
      <c r="O266" s="88"/>
      <c r="P266" s="227">
        <f>O266*H266</f>
        <v>0</v>
      </c>
      <c r="Q266" s="227">
        <v>0</v>
      </c>
      <c r="R266" s="227">
        <f>Q266*H266</f>
        <v>0</v>
      </c>
      <c r="S266" s="227">
        <v>0</v>
      </c>
      <c r="T266" s="228">
        <f>S266*H266</f>
        <v>0</v>
      </c>
      <c r="U266" s="42"/>
      <c r="V266" s="42"/>
      <c r="W266" s="42"/>
      <c r="X266" s="42"/>
      <c r="Y266" s="42"/>
      <c r="Z266" s="42"/>
      <c r="AA266" s="42"/>
      <c r="AB266" s="42"/>
      <c r="AC266" s="42"/>
      <c r="AD266" s="42"/>
      <c r="AE266" s="42"/>
      <c r="AR266" s="229" t="s">
        <v>257</v>
      </c>
      <c r="AT266" s="229" t="s">
        <v>226</v>
      </c>
      <c r="AU266" s="229" t="s">
        <v>84</v>
      </c>
      <c r="AY266" s="21" t="s">
        <v>223</v>
      </c>
      <c r="BE266" s="230">
        <f>IF(N266="základní",J266,0)</f>
        <v>0</v>
      </c>
      <c r="BF266" s="230">
        <f>IF(N266="snížená",J266,0)</f>
        <v>0</v>
      </c>
      <c r="BG266" s="230">
        <f>IF(N266="zákl. přenesená",J266,0)</f>
        <v>0</v>
      </c>
      <c r="BH266" s="230">
        <f>IF(N266="sníž. přenesená",J266,0)</f>
        <v>0</v>
      </c>
      <c r="BI266" s="230">
        <f>IF(N266="nulová",J266,0)</f>
        <v>0</v>
      </c>
      <c r="BJ266" s="21" t="s">
        <v>82</v>
      </c>
      <c r="BK266" s="230">
        <f>ROUND(I266*H266,2)</f>
        <v>0</v>
      </c>
      <c r="BL266" s="21" t="s">
        <v>257</v>
      </c>
      <c r="BM266" s="229" t="s">
        <v>1074</v>
      </c>
    </row>
    <row r="267" s="2" customFormat="1" ht="16.5" customHeight="1">
      <c r="A267" s="42"/>
      <c r="B267" s="43"/>
      <c r="C267" s="218" t="s">
        <v>507</v>
      </c>
      <c r="D267" s="218" t="s">
        <v>226</v>
      </c>
      <c r="E267" s="219" t="s">
        <v>1997</v>
      </c>
      <c r="F267" s="220" t="s">
        <v>1998</v>
      </c>
      <c r="G267" s="221" t="s">
        <v>383</v>
      </c>
      <c r="H267" s="222">
        <v>3</v>
      </c>
      <c r="I267" s="223"/>
      <c r="J267" s="224">
        <f>ROUND(I267*H267,2)</f>
        <v>0</v>
      </c>
      <c r="K267" s="220" t="s">
        <v>28</v>
      </c>
      <c r="L267" s="48"/>
      <c r="M267" s="225" t="s">
        <v>28</v>
      </c>
      <c r="N267" s="226" t="s">
        <v>45</v>
      </c>
      <c r="O267" s="88"/>
      <c r="P267" s="227">
        <f>O267*H267</f>
        <v>0</v>
      </c>
      <c r="Q267" s="227">
        <v>0</v>
      </c>
      <c r="R267" s="227">
        <f>Q267*H267</f>
        <v>0</v>
      </c>
      <c r="S267" s="227">
        <v>0</v>
      </c>
      <c r="T267" s="228">
        <f>S267*H267</f>
        <v>0</v>
      </c>
      <c r="U267" s="42"/>
      <c r="V267" s="42"/>
      <c r="W267" s="42"/>
      <c r="X267" s="42"/>
      <c r="Y267" s="42"/>
      <c r="Z267" s="42"/>
      <c r="AA267" s="42"/>
      <c r="AB267" s="42"/>
      <c r="AC267" s="42"/>
      <c r="AD267" s="42"/>
      <c r="AE267" s="42"/>
      <c r="AR267" s="229" t="s">
        <v>257</v>
      </c>
      <c r="AT267" s="229" t="s">
        <v>226</v>
      </c>
      <c r="AU267" s="229" t="s">
        <v>84</v>
      </c>
      <c r="AY267" s="21" t="s">
        <v>223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21" t="s">
        <v>82</v>
      </c>
      <c r="BK267" s="230">
        <f>ROUND(I267*H267,2)</f>
        <v>0</v>
      </c>
      <c r="BL267" s="21" t="s">
        <v>257</v>
      </c>
      <c r="BM267" s="229" t="s">
        <v>1085</v>
      </c>
    </row>
    <row r="268" s="2" customFormat="1" ht="16.5" customHeight="1">
      <c r="A268" s="42"/>
      <c r="B268" s="43"/>
      <c r="C268" s="218" t="s">
        <v>823</v>
      </c>
      <c r="D268" s="218" t="s">
        <v>226</v>
      </c>
      <c r="E268" s="219" t="s">
        <v>1999</v>
      </c>
      <c r="F268" s="220" t="s">
        <v>2000</v>
      </c>
      <c r="G268" s="221" t="s">
        <v>383</v>
      </c>
      <c r="H268" s="222">
        <v>26</v>
      </c>
      <c r="I268" s="223"/>
      <c r="J268" s="224">
        <f>ROUND(I268*H268,2)</f>
        <v>0</v>
      </c>
      <c r="K268" s="220" t="s">
        <v>28</v>
      </c>
      <c r="L268" s="48"/>
      <c r="M268" s="225" t="s">
        <v>28</v>
      </c>
      <c r="N268" s="226" t="s">
        <v>45</v>
      </c>
      <c r="O268" s="88"/>
      <c r="P268" s="227">
        <f>O268*H268</f>
        <v>0</v>
      </c>
      <c r="Q268" s="227">
        <v>0</v>
      </c>
      <c r="R268" s="227">
        <f>Q268*H268</f>
        <v>0</v>
      </c>
      <c r="S268" s="227">
        <v>0</v>
      </c>
      <c r="T268" s="228">
        <f>S268*H268</f>
        <v>0</v>
      </c>
      <c r="U268" s="42"/>
      <c r="V268" s="42"/>
      <c r="W268" s="42"/>
      <c r="X268" s="42"/>
      <c r="Y268" s="42"/>
      <c r="Z268" s="42"/>
      <c r="AA268" s="42"/>
      <c r="AB268" s="42"/>
      <c r="AC268" s="42"/>
      <c r="AD268" s="42"/>
      <c r="AE268" s="42"/>
      <c r="AR268" s="229" t="s">
        <v>257</v>
      </c>
      <c r="AT268" s="229" t="s">
        <v>226</v>
      </c>
      <c r="AU268" s="229" t="s">
        <v>84</v>
      </c>
      <c r="AY268" s="21" t="s">
        <v>223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21" t="s">
        <v>82</v>
      </c>
      <c r="BK268" s="230">
        <f>ROUND(I268*H268,2)</f>
        <v>0</v>
      </c>
      <c r="BL268" s="21" t="s">
        <v>257</v>
      </c>
      <c r="BM268" s="229" t="s">
        <v>1097</v>
      </c>
    </row>
    <row r="269" s="2" customFormat="1" ht="16.5" customHeight="1">
      <c r="A269" s="42"/>
      <c r="B269" s="43"/>
      <c r="C269" s="218" t="s">
        <v>830</v>
      </c>
      <c r="D269" s="218" t="s">
        <v>226</v>
      </c>
      <c r="E269" s="219" t="s">
        <v>2001</v>
      </c>
      <c r="F269" s="220" t="s">
        <v>2002</v>
      </c>
      <c r="G269" s="221" t="s">
        <v>383</v>
      </c>
      <c r="H269" s="222">
        <v>3</v>
      </c>
      <c r="I269" s="223"/>
      <c r="J269" s="224">
        <f>ROUND(I269*H269,2)</f>
        <v>0</v>
      </c>
      <c r="K269" s="220" t="s">
        <v>28</v>
      </c>
      <c r="L269" s="48"/>
      <c r="M269" s="225" t="s">
        <v>28</v>
      </c>
      <c r="N269" s="226" t="s">
        <v>45</v>
      </c>
      <c r="O269" s="88"/>
      <c r="P269" s="227">
        <f>O269*H269</f>
        <v>0</v>
      </c>
      <c r="Q269" s="227">
        <v>0</v>
      </c>
      <c r="R269" s="227">
        <f>Q269*H269</f>
        <v>0</v>
      </c>
      <c r="S269" s="227">
        <v>0</v>
      </c>
      <c r="T269" s="228">
        <f>S269*H269</f>
        <v>0</v>
      </c>
      <c r="U269" s="42"/>
      <c r="V269" s="42"/>
      <c r="W269" s="42"/>
      <c r="X269" s="42"/>
      <c r="Y269" s="42"/>
      <c r="Z269" s="42"/>
      <c r="AA269" s="42"/>
      <c r="AB269" s="42"/>
      <c r="AC269" s="42"/>
      <c r="AD269" s="42"/>
      <c r="AE269" s="42"/>
      <c r="AR269" s="229" t="s">
        <v>257</v>
      </c>
      <c r="AT269" s="229" t="s">
        <v>226</v>
      </c>
      <c r="AU269" s="229" t="s">
        <v>84</v>
      </c>
      <c r="AY269" s="21" t="s">
        <v>223</v>
      </c>
      <c r="BE269" s="230">
        <f>IF(N269="základní",J269,0)</f>
        <v>0</v>
      </c>
      <c r="BF269" s="230">
        <f>IF(N269="snížená",J269,0)</f>
        <v>0</v>
      </c>
      <c r="BG269" s="230">
        <f>IF(N269="zákl. přenesená",J269,0)</f>
        <v>0</v>
      </c>
      <c r="BH269" s="230">
        <f>IF(N269="sníž. přenesená",J269,0)</f>
        <v>0</v>
      </c>
      <c r="BI269" s="230">
        <f>IF(N269="nulová",J269,0)</f>
        <v>0</v>
      </c>
      <c r="BJ269" s="21" t="s">
        <v>82</v>
      </c>
      <c r="BK269" s="230">
        <f>ROUND(I269*H269,2)</f>
        <v>0</v>
      </c>
      <c r="BL269" s="21" t="s">
        <v>257</v>
      </c>
      <c r="BM269" s="229" t="s">
        <v>1122</v>
      </c>
    </row>
    <row r="270" s="2" customFormat="1" ht="16.5" customHeight="1">
      <c r="A270" s="42"/>
      <c r="B270" s="43"/>
      <c r="C270" s="218" t="s">
        <v>836</v>
      </c>
      <c r="D270" s="218" t="s">
        <v>226</v>
      </c>
      <c r="E270" s="219" t="s">
        <v>2003</v>
      </c>
      <c r="F270" s="220" t="s">
        <v>2004</v>
      </c>
      <c r="G270" s="221" t="s">
        <v>240</v>
      </c>
      <c r="H270" s="222">
        <v>180</v>
      </c>
      <c r="I270" s="223"/>
      <c r="J270" s="224">
        <f>ROUND(I270*H270,2)</f>
        <v>0</v>
      </c>
      <c r="K270" s="220" t="s">
        <v>230</v>
      </c>
      <c r="L270" s="48"/>
      <c r="M270" s="225" t="s">
        <v>28</v>
      </c>
      <c r="N270" s="226" t="s">
        <v>45</v>
      </c>
      <c r="O270" s="88"/>
      <c r="P270" s="227">
        <f>O270*H270</f>
        <v>0</v>
      </c>
      <c r="Q270" s="227">
        <v>0.00019000000000000001</v>
      </c>
      <c r="R270" s="227">
        <f>Q270*H270</f>
        <v>0.034200000000000001</v>
      </c>
      <c r="S270" s="227">
        <v>0</v>
      </c>
      <c r="T270" s="228">
        <f>S270*H270</f>
        <v>0</v>
      </c>
      <c r="U270" s="42"/>
      <c r="V270" s="42"/>
      <c r="W270" s="42"/>
      <c r="X270" s="42"/>
      <c r="Y270" s="42"/>
      <c r="Z270" s="42"/>
      <c r="AA270" s="42"/>
      <c r="AB270" s="42"/>
      <c r="AC270" s="42"/>
      <c r="AD270" s="42"/>
      <c r="AE270" s="42"/>
      <c r="AR270" s="229" t="s">
        <v>257</v>
      </c>
      <c r="AT270" s="229" t="s">
        <v>226</v>
      </c>
      <c r="AU270" s="229" t="s">
        <v>84</v>
      </c>
      <c r="AY270" s="21" t="s">
        <v>223</v>
      </c>
      <c r="BE270" s="230">
        <f>IF(N270="základní",J270,0)</f>
        <v>0</v>
      </c>
      <c r="BF270" s="230">
        <f>IF(N270="snížená",J270,0)</f>
        <v>0</v>
      </c>
      <c r="BG270" s="230">
        <f>IF(N270="zákl. přenesená",J270,0)</f>
        <v>0</v>
      </c>
      <c r="BH270" s="230">
        <f>IF(N270="sníž. přenesená",J270,0)</f>
        <v>0</v>
      </c>
      <c r="BI270" s="230">
        <f>IF(N270="nulová",J270,0)</f>
        <v>0</v>
      </c>
      <c r="BJ270" s="21" t="s">
        <v>82</v>
      </c>
      <c r="BK270" s="230">
        <f>ROUND(I270*H270,2)</f>
        <v>0</v>
      </c>
      <c r="BL270" s="21" t="s">
        <v>257</v>
      </c>
      <c r="BM270" s="229" t="s">
        <v>1134</v>
      </c>
    </row>
    <row r="271" s="2" customFormat="1">
      <c r="A271" s="42"/>
      <c r="B271" s="43"/>
      <c r="C271" s="44"/>
      <c r="D271" s="231" t="s">
        <v>233</v>
      </c>
      <c r="E271" s="44"/>
      <c r="F271" s="232" t="s">
        <v>2005</v>
      </c>
      <c r="G271" s="44"/>
      <c r="H271" s="44"/>
      <c r="I271" s="233"/>
      <c r="J271" s="44"/>
      <c r="K271" s="44"/>
      <c r="L271" s="48"/>
      <c r="M271" s="234"/>
      <c r="N271" s="235"/>
      <c r="O271" s="88"/>
      <c r="P271" s="88"/>
      <c r="Q271" s="88"/>
      <c r="R271" s="88"/>
      <c r="S271" s="88"/>
      <c r="T271" s="89"/>
      <c r="U271" s="42"/>
      <c r="V271" s="42"/>
      <c r="W271" s="42"/>
      <c r="X271" s="42"/>
      <c r="Y271" s="42"/>
      <c r="Z271" s="42"/>
      <c r="AA271" s="42"/>
      <c r="AB271" s="42"/>
      <c r="AC271" s="42"/>
      <c r="AD271" s="42"/>
      <c r="AE271" s="42"/>
      <c r="AT271" s="21" t="s">
        <v>233</v>
      </c>
      <c r="AU271" s="21" t="s">
        <v>84</v>
      </c>
    </row>
    <row r="272" s="2" customFormat="1" ht="16.5" customHeight="1">
      <c r="A272" s="42"/>
      <c r="B272" s="43"/>
      <c r="C272" s="218" t="s">
        <v>841</v>
      </c>
      <c r="D272" s="218" t="s">
        <v>226</v>
      </c>
      <c r="E272" s="219" t="s">
        <v>2006</v>
      </c>
      <c r="F272" s="220" t="s">
        <v>2007</v>
      </c>
      <c r="G272" s="221" t="s">
        <v>240</v>
      </c>
      <c r="H272" s="222">
        <v>180</v>
      </c>
      <c r="I272" s="223"/>
      <c r="J272" s="224">
        <f>ROUND(I272*H272,2)</f>
        <v>0</v>
      </c>
      <c r="K272" s="220" t="s">
        <v>230</v>
      </c>
      <c r="L272" s="48"/>
      <c r="M272" s="225" t="s">
        <v>28</v>
      </c>
      <c r="N272" s="226" t="s">
        <v>45</v>
      </c>
      <c r="O272" s="88"/>
      <c r="P272" s="227">
        <f>O272*H272</f>
        <v>0</v>
      </c>
      <c r="Q272" s="227">
        <v>1.0000000000000001E-05</v>
      </c>
      <c r="R272" s="227">
        <f>Q272*H272</f>
        <v>0.0018000000000000002</v>
      </c>
      <c r="S272" s="227">
        <v>0</v>
      </c>
      <c r="T272" s="228">
        <f>S272*H272</f>
        <v>0</v>
      </c>
      <c r="U272" s="42"/>
      <c r="V272" s="42"/>
      <c r="W272" s="42"/>
      <c r="X272" s="42"/>
      <c r="Y272" s="42"/>
      <c r="Z272" s="42"/>
      <c r="AA272" s="42"/>
      <c r="AB272" s="42"/>
      <c r="AC272" s="42"/>
      <c r="AD272" s="42"/>
      <c r="AE272" s="42"/>
      <c r="AR272" s="229" t="s">
        <v>257</v>
      </c>
      <c r="AT272" s="229" t="s">
        <v>226</v>
      </c>
      <c r="AU272" s="229" t="s">
        <v>84</v>
      </c>
      <c r="AY272" s="21" t="s">
        <v>223</v>
      </c>
      <c r="BE272" s="230">
        <f>IF(N272="základní",J272,0)</f>
        <v>0</v>
      </c>
      <c r="BF272" s="230">
        <f>IF(N272="snížená",J272,0)</f>
        <v>0</v>
      </c>
      <c r="BG272" s="230">
        <f>IF(N272="zákl. přenesená",J272,0)</f>
        <v>0</v>
      </c>
      <c r="BH272" s="230">
        <f>IF(N272="sníž. přenesená",J272,0)</f>
        <v>0</v>
      </c>
      <c r="BI272" s="230">
        <f>IF(N272="nulová",J272,0)</f>
        <v>0</v>
      </c>
      <c r="BJ272" s="21" t="s">
        <v>82</v>
      </c>
      <c r="BK272" s="230">
        <f>ROUND(I272*H272,2)</f>
        <v>0</v>
      </c>
      <c r="BL272" s="21" t="s">
        <v>257</v>
      </c>
      <c r="BM272" s="229" t="s">
        <v>1146</v>
      </c>
    </row>
    <row r="273" s="2" customFormat="1">
      <c r="A273" s="42"/>
      <c r="B273" s="43"/>
      <c r="C273" s="44"/>
      <c r="D273" s="231" t="s">
        <v>233</v>
      </c>
      <c r="E273" s="44"/>
      <c r="F273" s="232" t="s">
        <v>2008</v>
      </c>
      <c r="G273" s="44"/>
      <c r="H273" s="44"/>
      <c r="I273" s="233"/>
      <c r="J273" s="44"/>
      <c r="K273" s="44"/>
      <c r="L273" s="48"/>
      <c r="M273" s="234"/>
      <c r="N273" s="235"/>
      <c r="O273" s="88"/>
      <c r="P273" s="88"/>
      <c r="Q273" s="88"/>
      <c r="R273" s="88"/>
      <c r="S273" s="88"/>
      <c r="T273" s="89"/>
      <c r="U273" s="42"/>
      <c r="V273" s="42"/>
      <c r="W273" s="42"/>
      <c r="X273" s="42"/>
      <c r="Y273" s="42"/>
      <c r="Z273" s="42"/>
      <c r="AA273" s="42"/>
      <c r="AB273" s="42"/>
      <c r="AC273" s="42"/>
      <c r="AD273" s="42"/>
      <c r="AE273" s="42"/>
      <c r="AT273" s="21" t="s">
        <v>233</v>
      </c>
      <c r="AU273" s="21" t="s">
        <v>84</v>
      </c>
    </row>
    <row r="274" s="2" customFormat="1" ht="21.75" customHeight="1">
      <c r="A274" s="42"/>
      <c r="B274" s="43"/>
      <c r="C274" s="218" t="s">
        <v>845</v>
      </c>
      <c r="D274" s="218" t="s">
        <v>226</v>
      </c>
      <c r="E274" s="219" t="s">
        <v>2009</v>
      </c>
      <c r="F274" s="220" t="s">
        <v>2010</v>
      </c>
      <c r="G274" s="221" t="s">
        <v>383</v>
      </c>
      <c r="H274" s="222">
        <v>7</v>
      </c>
      <c r="I274" s="223"/>
      <c r="J274" s="224">
        <f>ROUND(I274*H274,2)</f>
        <v>0</v>
      </c>
      <c r="K274" s="220" t="s">
        <v>28</v>
      </c>
      <c r="L274" s="48"/>
      <c r="M274" s="225" t="s">
        <v>28</v>
      </c>
      <c r="N274" s="226" t="s">
        <v>45</v>
      </c>
      <c r="O274" s="88"/>
      <c r="P274" s="227">
        <f>O274*H274</f>
        <v>0</v>
      </c>
      <c r="Q274" s="227">
        <v>0</v>
      </c>
      <c r="R274" s="227">
        <f>Q274*H274</f>
        <v>0</v>
      </c>
      <c r="S274" s="227">
        <v>0</v>
      </c>
      <c r="T274" s="228">
        <f>S274*H274</f>
        <v>0</v>
      </c>
      <c r="U274" s="42"/>
      <c r="V274" s="42"/>
      <c r="W274" s="42"/>
      <c r="X274" s="42"/>
      <c r="Y274" s="42"/>
      <c r="Z274" s="42"/>
      <c r="AA274" s="42"/>
      <c r="AB274" s="42"/>
      <c r="AC274" s="42"/>
      <c r="AD274" s="42"/>
      <c r="AE274" s="42"/>
      <c r="AR274" s="229" t="s">
        <v>257</v>
      </c>
      <c r="AT274" s="229" t="s">
        <v>226</v>
      </c>
      <c r="AU274" s="229" t="s">
        <v>84</v>
      </c>
      <c r="AY274" s="21" t="s">
        <v>223</v>
      </c>
      <c r="BE274" s="230">
        <f>IF(N274="základní",J274,0)</f>
        <v>0</v>
      </c>
      <c r="BF274" s="230">
        <f>IF(N274="snížená",J274,0)</f>
        <v>0</v>
      </c>
      <c r="BG274" s="230">
        <f>IF(N274="zákl. přenesená",J274,0)</f>
        <v>0</v>
      </c>
      <c r="BH274" s="230">
        <f>IF(N274="sníž. přenesená",J274,0)</f>
        <v>0</v>
      </c>
      <c r="BI274" s="230">
        <f>IF(N274="nulová",J274,0)</f>
        <v>0</v>
      </c>
      <c r="BJ274" s="21" t="s">
        <v>82</v>
      </c>
      <c r="BK274" s="230">
        <f>ROUND(I274*H274,2)</f>
        <v>0</v>
      </c>
      <c r="BL274" s="21" t="s">
        <v>257</v>
      </c>
      <c r="BM274" s="229" t="s">
        <v>1158</v>
      </c>
    </row>
    <row r="275" s="2" customFormat="1" ht="16.5" customHeight="1">
      <c r="A275" s="42"/>
      <c r="B275" s="43"/>
      <c r="C275" s="218" t="s">
        <v>849</v>
      </c>
      <c r="D275" s="218" t="s">
        <v>226</v>
      </c>
      <c r="E275" s="219" t="s">
        <v>2011</v>
      </c>
      <c r="F275" s="220" t="s">
        <v>2012</v>
      </c>
      <c r="G275" s="221" t="s">
        <v>501</v>
      </c>
      <c r="H275" s="222">
        <v>1</v>
      </c>
      <c r="I275" s="223"/>
      <c r="J275" s="224">
        <f>ROUND(I275*H275,2)</f>
        <v>0</v>
      </c>
      <c r="K275" s="220" t="s">
        <v>28</v>
      </c>
      <c r="L275" s="48"/>
      <c r="M275" s="225" t="s">
        <v>28</v>
      </c>
      <c r="N275" s="226" t="s">
        <v>45</v>
      </c>
      <c r="O275" s="88"/>
      <c r="P275" s="227">
        <f>O275*H275</f>
        <v>0</v>
      </c>
      <c r="Q275" s="227">
        <v>0</v>
      </c>
      <c r="R275" s="227">
        <f>Q275*H275</f>
        <v>0</v>
      </c>
      <c r="S275" s="227">
        <v>0</v>
      </c>
      <c r="T275" s="228">
        <f>S275*H275</f>
        <v>0</v>
      </c>
      <c r="U275" s="42"/>
      <c r="V275" s="42"/>
      <c r="W275" s="42"/>
      <c r="X275" s="42"/>
      <c r="Y275" s="42"/>
      <c r="Z275" s="42"/>
      <c r="AA275" s="42"/>
      <c r="AB275" s="42"/>
      <c r="AC275" s="42"/>
      <c r="AD275" s="42"/>
      <c r="AE275" s="42"/>
      <c r="AR275" s="229" t="s">
        <v>257</v>
      </c>
      <c r="AT275" s="229" t="s">
        <v>226</v>
      </c>
      <c r="AU275" s="229" t="s">
        <v>84</v>
      </c>
      <c r="AY275" s="21" t="s">
        <v>223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21" t="s">
        <v>82</v>
      </c>
      <c r="BK275" s="230">
        <f>ROUND(I275*H275,2)</f>
        <v>0</v>
      </c>
      <c r="BL275" s="21" t="s">
        <v>257</v>
      </c>
      <c r="BM275" s="229" t="s">
        <v>1169</v>
      </c>
    </row>
    <row r="276" s="2" customFormat="1" ht="16.5" customHeight="1">
      <c r="A276" s="42"/>
      <c r="B276" s="43"/>
      <c r="C276" s="218" t="s">
        <v>854</v>
      </c>
      <c r="D276" s="218" t="s">
        <v>226</v>
      </c>
      <c r="E276" s="219" t="s">
        <v>2013</v>
      </c>
      <c r="F276" s="220" t="s">
        <v>2014</v>
      </c>
      <c r="G276" s="221" t="s">
        <v>383</v>
      </c>
      <c r="H276" s="222">
        <v>25</v>
      </c>
      <c r="I276" s="223"/>
      <c r="J276" s="224">
        <f>ROUND(I276*H276,2)</f>
        <v>0</v>
      </c>
      <c r="K276" s="220" t="s">
        <v>230</v>
      </c>
      <c r="L276" s="48"/>
      <c r="M276" s="225" t="s">
        <v>28</v>
      </c>
      <c r="N276" s="226" t="s">
        <v>45</v>
      </c>
      <c r="O276" s="88"/>
      <c r="P276" s="227">
        <f>O276*H276</f>
        <v>0</v>
      </c>
      <c r="Q276" s="227">
        <v>0</v>
      </c>
      <c r="R276" s="227">
        <f>Q276*H276</f>
        <v>0</v>
      </c>
      <c r="S276" s="227">
        <v>0</v>
      </c>
      <c r="T276" s="228">
        <f>S276*H276</f>
        <v>0</v>
      </c>
      <c r="U276" s="42"/>
      <c r="V276" s="42"/>
      <c r="W276" s="42"/>
      <c r="X276" s="42"/>
      <c r="Y276" s="42"/>
      <c r="Z276" s="42"/>
      <c r="AA276" s="42"/>
      <c r="AB276" s="42"/>
      <c r="AC276" s="42"/>
      <c r="AD276" s="42"/>
      <c r="AE276" s="42"/>
      <c r="AR276" s="229" t="s">
        <v>257</v>
      </c>
      <c r="AT276" s="229" t="s">
        <v>226</v>
      </c>
      <c r="AU276" s="229" t="s">
        <v>84</v>
      </c>
      <c r="AY276" s="21" t="s">
        <v>223</v>
      </c>
      <c r="BE276" s="230">
        <f>IF(N276="základní",J276,0)</f>
        <v>0</v>
      </c>
      <c r="BF276" s="230">
        <f>IF(N276="snížená",J276,0)</f>
        <v>0</v>
      </c>
      <c r="BG276" s="230">
        <f>IF(N276="zákl. přenesená",J276,0)</f>
        <v>0</v>
      </c>
      <c r="BH276" s="230">
        <f>IF(N276="sníž. přenesená",J276,0)</f>
        <v>0</v>
      </c>
      <c r="BI276" s="230">
        <f>IF(N276="nulová",J276,0)</f>
        <v>0</v>
      </c>
      <c r="BJ276" s="21" t="s">
        <v>82</v>
      </c>
      <c r="BK276" s="230">
        <f>ROUND(I276*H276,2)</f>
        <v>0</v>
      </c>
      <c r="BL276" s="21" t="s">
        <v>257</v>
      </c>
      <c r="BM276" s="229" t="s">
        <v>1180</v>
      </c>
    </row>
    <row r="277" s="2" customFormat="1">
      <c r="A277" s="42"/>
      <c r="B277" s="43"/>
      <c r="C277" s="44"/>
      <c r="D277" s="231" t="s">
        <v>233</v>
      </c>
      <c r="E277" s="44"/>
      <c r="F277" s="232" t="s">
        <v>2015</v>
      </c>
      <c r="G277" s="44"/>
      <c r="H277" s="44"/>
      <c r="I277" s="233"/>
      <c r="J277" s="44"/>
      <c r="K277" s="44"/>
      <c r="L277" s="48"/>
      <c r="M277" s="234"/>
      <c r="N277" s="235"/>
      <c r="O277" s="88"/>
      <c r="P277" s="88"/>
      <c r="Q277" s="88"/>
      <c r="R277" s="88"/>
      <c r="S277" s="88"/>
      <c r="T277" s="89"/>
      <c r="U277" s="42"/>
      <c r="V277" s="42"/>
      <c r="W277" s="42"/>
      <c r="X277" s="42"/>
      <c r="Y277" s="42"/>
      <c r="Z277" s="42"/>
      <c r="AA277" s="42"/>
      <c r="AB277" s="42"/>
      <c r="AC277" s="42"/>
      <c r="AD277" s="42"/>
      <c r="AE277" s="42"/>
      <c r="AT277" s="21" t="s">
        <v>233</v>
      </c>
      <c r="AU277" s="21" t="s">
        <v>84</v>
      </c>
    </row>
    <row r="278" s="2" customFormat="1" ht="16.5" customHeight="1">
      <c r="A278" s="42"/>
      <c r="B278" s="43"/>
      <c r="C278" s="218" t="s">
        <v>858</v>
      </c>
      <c r="D278" s="218" t="s">
        <v>226</v>
      </c>
      <c r="E278" s="219" t="s">
        <v>2016</v>
      </c>
      <c r="F278" s="220" t="s">
        <v>2017</v>
      </c>
      <c r="G278" s="221" t="s">
        <v>383</v>
      </c>
      <c r="H278" s="222">
        <v>2</v>
      </c>
      <c r="I278" s="223"/>
      <c r="J278" s="224">
        <f>ROUND(I278*H278,2)</f>
        <v>0</v>
      </c>
      <c r="K278" s="220" t="s">
        <v>230</v>
      </c>
      <c r="L278" s="48"/>
      <c r="M278" s="225" t="s">
        <v>28</v>
      </c>
      <c r="N278" s="226" t="s">
        <v>45</v>
      </c>
      <c r="O278" s="88"/>
      <c r="P278" s="227">
        <f>O278*H278</f>
        <v>0</v>
      </c>
      <c r="Q278" s="227">
        <v>0</v>
      </c>
      <c r="R278" s="227">
        <f>Q278*H278</f>
        <v>0</v>
      </c>
      <c r="S278" s="227">
        <v>0</v>
      </c>
      <c r="T278" s="228">
        <f>S278*H278</f>
        <v>0</v>
      </c>
      <c r="U278" s="42"/>
      <c r="V278" s="42"/>
      <c r="W278" s="42"/>
      <c r="X278" s="42"/>
      <c r="Y278" s="42"/>
      <c r="Z278" s="42"/>
      <c r="AA278" s="42"/>
      <c r="AB278" s="42"/>
      <c r="AC278" s="42"/>
      <c r="AD278" s="42"/>
      <c r="AE278" s="42"/>
      <c r="AR278" s="229" t="s">
        <v>257</v>
      </c>
      <c r="AT278" s="229" t="s">
        <v>226</v>
      </c>
      <c r="AU278" s="229" t="s">
        <v>84</v>
      </c>
      <c r="AY278" s="21" t="s">
        <v>223</v>
      </c>
      <c r="BE278" s="230">
        <f>IF(N278="základní",J278,0)</f>
        <v>0</v>
      </c>
      <c r="BF278" s="230">
        <f>IF(N278="snížená",J278,0)</f>
        <v>0</v>
      </c>
      <c r="BG278" s="230">
        <f>IF(N278="zákl. přenesená",J278,0)</f>
        <v>0</v>
      </c>
      <c r="BH278" s="230">
        <f>IF(N278="sníž. přenesená",J278,0)</f>
        <v>0</v>
      </c>
      <c r="BI278" s="230">
        <f>IF(N278="nulová",J278,0)</f>
        <v>0</v>
      </c>
      <c r="BJ278" s="21" t="s">
        <v>82</v>
      </c>
      <c r="BK278" s="230">
        <f>ROUND(I278*H278,2)</f>
        <v>0</v>
      </c>
      <c r="BL278" s="21" t="s">
        <v>257</v>
      </c>
      <c r="BM278" s="229" t="s">
        <v>1192</v>
      </c>
    </row>
    <row r="279" s="2" customFormat="1">
      <c r="A279" s="42"/>
      <c r="B279" s="43"/>
      <c r="C279" s="44"/>
      <c r="D279" s="231" t="s">
        <v>233</v>
      </c>
      <c r="E279" s="44"/>
      <c r="F279" s="232" t="s">
        <v>2018</v>
      </c>
      <c r="G279" s="44"/>
      <c r="H279" s="44"/>
      <c r="I279" s="233"/>
      <c r="J279" s="44"/>
      <c r="K279" s="44"/>
      <c r="L279" s="48"/>
      <c r="M279" s="234"/>
      <c r="N279" s="235"/>
      <c r="O279" s="88"/>
      <c r="P279" s="88"/>
      <c r="Q279" s="88"/>
      <c r="R279" s="88"/>
      <c r="S279" s="88"/>
      <c r="T279" s="89"/>
      <c r="U279" s="42"/>
      <c r="V279" s="42"/>
      <c r="W279" s="42"/>
      <c r="X279" s="42"/>
      <c r="Y279" s="42"/>
      <c r="Z279" s="42"/>
      <c r="AA279" s="42"/>
      <c r="AB279" s="42"/>
      <c r="AC279" s="42"/>
      <c r="AD279" s="42"/>
      <c r="AE279" s="42"/>
      <c r="AT279" s="21" t="s">
        <v>233</v>
      </c>
      <c r="AU279" s="21" t="s">
        <v>84</v>
      </c>
    </row>
    <row r="280" s="2" customFormat="1" ht="16.5" customHeight="1">
      <c r="A280" s="42"/>
      <c r="B280" s="43"/>
      <c r="C280" s="218" t="s">
        <v>863</v>
      </c>
      <c r="D280" s="218" t="s">
        <v>226</v>
      </c>
      <c r="E280" s="219" t="s">
        <v>2019</v>
      </c>
      <c r="F280" s="220" t="s">
        <v>2020</v>
      </c>
      <c r="G280" s="221" t="s">
        <v>383</v>
      </c>
      <c r="H280" s="222">
        <v>18</v>
      </c>
      <c r="I280" s="223"/>
      <c r="J280" s="224">
        <f>ROUND(I280*H280,2)</f>
        <v>0</v>
      </c>
      <c r="K280" s="220" t="s">
        <v>230</v>
      </c>
      <c r="L280" s="48"/>
      <c r="M280" s="225" t="s">
        <v>28</v>
      </c>
      <c r="N280" s="226" t="s">
        <v>45</v>
      </c>
      <c r="O280" s="88"/>
      <c r="P280" s="227">
        <f>O280*H280</f>
        <v>0</v>
      </c>
      <c r="Q280" s="227">
        <v>3.0000000000000001E-05</v>
      </c>
      <c r="R280" s="227">
        <f>Q280*H280</f>
        <v>0.00054000000000000001</v>
      </c>
      <c r="S280" s="227">
        <v>0.00066</v>
      </c>
      <c r="T280" s="228">
        <f>S280*H280</f>
        <v>0.01188</v>
      </c>
      <c r="U280" s="42"/>
      <c r="V280" s="42"/>
      <c r="W280" s="42"/>
      <c r="X280" s="42"/>
      <c r="Y280" s="42"/>
      <c r="Z280" s="42"/>
      <c r="AA280" s="42"/>
      <c r="AB280" s="42"/>
      <c r="AC280" s="42"/>
      <c r="AD280" s="42"/>
      <c r="AE280" s="42"/>
      <c r="AR280" s="229" t="s">
        <v>257</v>
      </c>
      <c r="AT280" s="229" t="s">
        <v>226</v>
      </c>
      <c r="AU280" s="229" t="s">
        <v>84</v>
      </c>
      <c r="AY280" s="21" t="s">
        <v>223</v>
      </c>
      <c r="BE280" s="230">
        <f>IF(N280="základní",J280,0)</f>
        <v>0</v>
      </c>
      <c r="BF280" s="230">
        <f>IF(N280="snížená",J280,0)</f>
        <v>0</v>
      </c>
      <c r="BG280" s="230">
        <f>IF(N280="zákl. přenesená",J280,0)</f>
        <v>0</v>
      </c>
      <c r="BH280" s="230">
        <f>IF(N280="sníž. přenesená",J280,0)</f>
        <v>0</v>
      </c>
      <c r="BI280" s="230">
        <f>IF(N280="nulová",J280,0)</f>
        <v>0</v>
      </c>
      <c r="BJ280" s="21" t="s">
        <v>82</v>
      </c>
      <c r="BK280" s="230">
        <f>ROUND(I280*H280,2)</f>
        <v>0</v>
      </c>
      <c r="BL280" s="21" t="s">
        <v>257</v>
      </c>
      <c r="BM280" s="229" t="s">
        <v>1204</v>
      </c>
    </row>
    <row r="281" s="2" customFormat="1">
      <c r="A281" s="42"/>
      <c r="B281" s="43"/>
      <c r="C281" s="44"/>
      <c r="D281" s="231" t="s">
        <v>233</v>
      </c>
      <c r="E281" s="44"/>
      <c r="F281" s="232" t="s">
        <v>2021</v>
      </c>
      <c r="G281" s="44"/>
      <c r="H281" s="44"/>
      <c r="I281" s="233"/>
      <c r="J281" s="44"/>
      <c r="K281" s="44"/>
      <c r="L281" s="48"/>
      <c r="M281" s="234"/>
      <c r="N281" s="235"/>
      <c r="O281" s="88"/>
      <c r="P281" s="88"/>
      <c r="Q281" s="88"/>
      <c r="R281" s="88"/>
      <c r="S281" s="88"/>
      <c r="T281" s="89"/>
      <c r="U281" s="42"/>
      <c r="V281" s="42"/>
      <c r="W281" s="42"/>
      <c r="X281" s="42"/>
      <c r="Y281" s="42"/>
      <c r="Z281" s="42"/>
      <c r="AA281" s="42"/>
      <c r="AB281" s="42"/>
      <c r="AC281" s="42"/>
      <c r="AD281" s="42"/>
      <c r="AE281" s="42"/>
      <c r="AT281" s="21" t="s">
        <v>233</v>
      </c>
      <c r="AU281" s="21" t="s">
        <v>84</v>
      </c>
    </row>
    <row r="282" s="2" customFormat="1" ht="16.5" customHeight="1">
      <c r="A282" s="42"/>
      <c r="B282" s="43"/>
      <c r="C282" s="218" t="s">
        <v>867</v>
      </c>
      <c r="D282" s="218" t="s">
        <v>226</v>
      </c>
      <c r="E282" s="219" t="s">
        <v>2022</v>
      </c>
      <c r="F282" s="220" t="s">
        <v>2023</v>
      </c>
      <c r="G282" s="221" t="s">
        <v>383</v>
      </c>
      <c r="H282" s="222">
        <v>7</v>
      </c>
      <c r="I282" s="223"/>
      <c r="J282" s="224">
        <f>ROUND(I282*H282,2)</f>
        <v>0</v>
      </c>
      <c r="K282" s="220" t="s">
        <v>28</v>
      </c>
      <c r="L282" s="48"/>
      <c r="M282" s="225" t="s">
        <v>28</v>
      </c>
      <c r="N282" s="226" t="s">
        <v>45</v>
      </c>
      <c r="O282" s="88"/>
      <c r="P282" s="227">
        <f>O282*H282</f>
        <v>0</v>
      </c>
      <c r="Q282" s="227">
        <v>0</v>
      </c>
      <c r="R282" s="227">
        <f>Q282*H282</f>
        <v>0</v>
      </c>
      <c r="S282" s="227">
        <v>0</v>
      </c>
      <c r="T282" s="228">
        <f>S282*H282</f>
        <v>0</v>
      </c>
      <c r="U282" s="42"/>
      <c r="V282" s="42"/>
      <c r="W282" s="42"/>
      <c r="X282" s="42"/>
      <c r="Y282" s="42"/>
      <c r="Z282" s="42"/>
      <c r="AA282" s="42"/>
      <c r="AB282" s="42"/>
      <c r="AC282" s="42"/>
      <c r="AD282" s="42"/>
      <c r="AE282" s="42"/>
      <c r="AR282" s="229" t="s">
        <v>257</v>
      </c>
      <c r="AT282" s="229" t="s">
        <v>226</v>
      </c>
      <c r="AU282" s="229" t="s">
        <v>84</v>
      </c>
      <c r="AY282" s="21" t="s">
        <v>223</v>
      </c>
      <c r="BE282" s="230">
        <f>IF(N282="základní",J282,0)</f>
        <v>0</v>
      </c>
      <c r="BF282" s="230">
        <f>IF(N282="snížená",J282,0)</f>
        <v>0</v>
      </c>
      <c r="BG282" s="230">
        <f>IF(N282="zákl. přenesená",J282,0)</f>
        <v>0</v>
      </c>
      <c r="BH282" s="230">
        <f>IF(N282="sníž. přenesená",J282,0)</f>
        <v>0</v>
      </c>
      <c r="BI282" s="230">
        <f>IF(N282="nulová",J282,0)</f>
        <v>0</v>
      </c>
      <c r="BJ282" s="21" t="s">
        <v>82</v>
      </c>
      <c r="BK282" s="230">
        <f>ROUND(I282*H282,2)</f>
        <v>0</v>
      </c>
      <c r="BL282" s="21" t="s">
        <v>257</v>
      </c>
      <c r="BM282" s="229" t="s">
        <v>1362</v>
      </c>
    </row>
    <row r="283" s="2" customFormat="1" ht="16.5" customHeight="1">
      <c r="A283" s="42"/>
      <c r="B283" s="43"/>
      <c r="C283" s="218" t="s">
        <v>872</v>
      </c>
      <c r="D283" s="218" t="s">
        <v>226</v>
      </c>
      <c r="E283" s="219" t="s">
        <v>2024</v>
      </c>
      <c r="F283" s="220" t="s">
        <v>2025</v>
      </c>
      <c r="G283" s="221" t="s">
        <v>240</v>
      </c>
      <c r="H283" s="222">
        <v>100</v>
      </c>
      <c r="I283" s="223"/>
      <c r="J283" s="224">
        <f>ROUND(I283*H283,2)</f>
        <v>0</v>
      </c>
      <c r="K283" s="220" t="s">
        <v>230</v>
      </c>
      <c r="L283" s="48"/>
      <c r="M283" s="225" t="s">
        <v>28</v>
      </c>
      <c r="N283" s="226" t="s">
        <v>45</v>
      </c>
      <c r="O283" s="88"/>
      <c r="P283" s="227">
        <f>O283*H283</f>
        <v>0</v>
      </c>
      <c r="Q283" s="227">
        <v>0</v>
      </c>
      <c r="R283" s="227">
        <f>Q283*H283</f>
        <v>0</v>
      </c>
      <c r="S283" s="227">
        <v>0.00027999999999999998</v>
      </c>
      <c r="T283" s="228">
        <f>S283*H283</f>
        <v>0.027999999999999997</v>
      </c>
      <c r="U283" s="42"/>
      <c r="V283" s="42"/>
      <c r="W283" s="42"/>
      <c r="X283" s="42"/>
      <c r="Y283" s="42"/>
      <c r="Z283" s="42"/>
      <c r="AA283" s="42"/>
      <c r="AB283" s="42"/>
      <c r="AC283" s="42"/>
      <c r="AD283" s="42"/>
      <c r="AE283" s="42"/>
      <c r="AR283" s="229" t="s">
        <v>257</v>
      </c>
      <c r="AT283" s="229" t="s">
        <v>226</v>
      </c>
      <c r="AU283" s="229" t="s">
        <v>84</v>
      </c>
      <c r="AY283" s="21" t="s">
        <v>223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21" t="s">
        <v>82</v>
      </c>
      <c r="BK283" s="230">
        <f>ROUND(I283*H283,2)</f>
        <v>0</v>
      </c>
      <c r="BL283" s="21" t="s">
        <v>257</v>
      </c>
      <c r="BM283" s="229" t="s">
        <v>1363</v>
      </c>
    </row>
    <row r="284" s="2" customFormat="1">
      <c r="A284" s="42"/>
      <c r="B284" s="43"/>
      <c r="C284" s="44"/>
      <c r="D284" s="231" t="s">
        <v>233</v>
      </c>
      <c r="E284" s="44"/>
      <c r="F284" s="232" t="s">
        <v>2026</v>
      </c>
      <c r="G284" s="44"/>
      <c r="H284" s="44"/>
      <c r="I284" s="233"/>
      <c r="J284" s="44"/>
      <c r="K284" s="44"/>
      <c r="L284" s="48"/>
      <c r="M284" s="234"/>
      <c r="N284" s="235"/>
      <c r="O284" s="88"/>
      <c r="P284" s="88"/>
      <c r="Q284" s="88"/>
      <c r="R284" s="88"/>
      <c r="S284" s="88"/>
      <c r="T284" s="89"/>
      <c r="U284" s="42"/>
      <c r="V284" s="42"/>
      <c r="W284" s="42"/>
      <c r="X284" s="42"/>
      <c r="Y284" s="42"/>
      <c r="Z284" s="42"/>
      <c r="AA284" s="42"/>
      <c r="AB284" s="42"/>
      <c r="AC284" s="42"/>
      <c r="AD284" s="42"/>
      <c r="AE284" s="42"/>
      <c r="AT284" s="21" t="s">
        <v>233</v>
      </c>
      <c r="AU284" s="21" t="s">
        <v>84</v>
      </c>
    </row>
    <row r="285" s="2" customFormat="1" ht="16.5" customHeight="1">
      <c r="A285" s="42"/>
      <c r="B285" s="43"/>
      <c r="C285" s="218" t="s">
        <v>877</v>
      </c>
      <c r="D285" s="218" t="s">
        <v>226</v>
      </c>
      <c r="E285" s="219" t="s">
        <v>2027</v>
      </c>
      <c r="F285" s="220" t="s">
        <v>2028</v>
      </c>
      <c r="G285" s="221" t="s">
        <v>240</v>
      </c>
      <c r="H285" s="222">
        <v>25</v>
      </c>
      <c r="I285" s="223"/>
      <c r="J285" s="224">
        <f>ROUND(I285*H285,2)</f>
        <v>0</v>
      </c>
      <c r="K285" s="220" t="s">
        <v>230</v>
      </c>
      <c r="L285" s="48"/>
      <c r="M285" s="225" t="s">
        <v>28</v>
      </c>
      <c r="N285" s="226" t="s">
        <v>45</v>
      </c>
      <c r="O285" s="88"/>
      <c r="P285" s="227">
        <f>O285*H285</f>
        <v>0</v>
      </c>
      <c r="Q285" s="227">
        <v>0</v>
      </c>
      <c r="R285" s="227">
        <f>Q285*H285</f>
        <v>0</v>
      </c>
      <c r="S285" s="227">
        <v>0.00029</v>
      </c>
      <c r="T285" s="228">
        <f>S285*H285</f>
        <v>0.0072500000000000004</v>
      </c>
      <c r="U285" s="42"/>
      <c r="V285" s="42"/>
      <c r="W285" s="42"/>
      <c r="X285" s="42"/>
      <c r="Y285" s="42"/>
      <c r="Z285" s="42"/>
      <c r="AA285" s="42"/>
      <c r="AB285" s="42"/>
      <c r="AC285" s="42"/>
      <c r="AD285" s="42"/>
      <c r="AE285" s="42"/>
      <c r="AR285" s="229" t="s">
        <v>257</v>
      </c>
      <c r="AT285" s="229" t="s">
        <v>226</v>
      </c>
      <c r="AU285" s="229" t="s">
        <v>84</v>
      </c>
      <c r="AY285" s="21" t="s">
        <v>223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21" t="s">
        <v>82</v>
      </c>
      <c r="BK285" s="230">
        <f>ROUND(I285*H285,2)</f>
        <v>0</v>
      </c>
      <c r="BL285" s="21" t="s">
        <v>257</v>
      </c>
      <c r="BM285" s="229" t="s">
        <v>1366</v>
      </c>
    </row>
    <row r="286" s="2" customFormat="1">
      <c r="A286" s="42"/>
      <c r="B286" s="43"/>
      <c r="C286" s="44"/>
      <c r="D286" s="231" t="s">
        <v>233</v>
      </c>
      <c r="E286" s="44"/>
      <c r="F286" s="232" t="s">
        <v>2029</v>
      </c>
      <c r="G286" s="44"/>
      <c r="H286" s="44"/>
      <c r="I286" s="233"/>
      <c r="J286" s="44"/>
      <c r="K286" s="44"/>
      <c r="L286" s="48"/>
      <c r="M286" s="234"/>
      <c r="N286" s="235"/>
      <c r="O286" s="88"/>
      <c r="P286" s="88"/>
      <c r="Q286" s="88"/>
      <c r="R286" s="88"/>
      <c r="S286" s="88"/>
      <c r="T286" s="89"/>
      <c r="U286" s="42"/>
      <c r="V286" s="42"/>
      <c r="W286" s="42"/>
      <c r="X286" s="42"/>
      <c r="Y286" s="42"/>
      <c r="Z286" s="42"/>
      <c r="AA286" s="42"/>
      <c r="AB286" s="42"/>
      <c r="AC286" s="42"/>
      <c r="AD286" s="42"/>
      <c r="AE286" s="42"/>
      <c r="AT286" s="21" t="s">
        <v>233</v>
      </c>
      <c r="AU286" s="21" t="s">
        <v>84</v>
      </c>
    </row>
    <row r="287" s="2" customFormat="1" ht="24.15" customHeight="1">
      <c r="A287" s="42"/>
      <c r="B287" s="43"/>
      <c r="C287" s="218" t="s">
        <v>881</v>
      </c>
      <c r="D287" s="218" t="s">
        <v>226</v>
      </c>
      <c r="E287" s="219" t="s">
        <v>2030</v>
      </c>
      <c r="F287" s="220" t="s">
        <v>2031</v>
      </c>
      <c r="G287" s="221" t="s">
        <v>256</v>
      </c>
      <c r="H287" s="222">
        <v>0.29999999999999999</v>
      </c>
      <c r="I287" s="223"/>
      <c r="J287" s="224">
        <f>ROUND(I287*H287,2)</f>
        <v>0</v>
      </c>
      <c r="K287" s="220" t="s">
        <v>230</v>
      </c>
      <c r="L287" s="48"/>
      <c r="M287" s="225" t="s">
        <v>28</v>
      </c>
      <c r="N287" s="226" t="s">
        <v>45</v>
      </c>
      <c r="O287" s="88"/>
      <c r="P287" s="227">
        <f>O287*H287</f>
        <v>0</v>
      </c>
      <c r="Q287" s="227">
        <v>0</v>
      </c>
      <c r="R287" s="227">
        <f>Q287*H287</f>
        <v>0</v>
      </c>
      <c r="S287" s="227">
        <v>0</v>
      </c>
      <c r="T287" s="228">
        <f>S287*H287</f>
        <v>0</v>
      </c>
      <c r="U287" s="42"/>
      <c r="V287" s="42"/>
      <c r="W287" s="42"/>
      <c r="X287" s="42"/>
      <c r="Y287" s="42"/>
      <c r="Z287" s="42"/>
      <c r="AA287" s="42"/>
      <c r="AB287" s="42"/>
      <c r="AC287" s="42"/>
      <c r="AD287" s="42"/>
      <c r="AE287" s="42"/>
      <c r="AR287" s="229" t="s">
        <v>257</v>
      </c>
      <c r="AT287" s="229" t="s">
        <v>226</v>
      </c>
      <c r="AU287" s="229" t="s">
        <v>84</v>
      </c>
      <c r="AY287" s="21" t="s">
        <v>223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21" t="s">
        <v>82</v>
      </c>
      <c r="BK287" s="230">
        <f>ROUND(I287*H287,2)</f>
        <v>0</v>
      </c>
      <c r="BL287" s="21" t="s">
        <v>257</v>
      </c>
      <c r="BM287" s="229" t="s">
        <v>1371</v>
      </c>
    </row>
    <row r="288" s="2" customFormat="1">
      <c r="A288" s="42"/>
      <c r="B288" s="43"/>
      <c r="C288" s="44"/>
      <c r="D288" s="231" t="s">
        <v>233</v>
      </c>
      <c r="E288" s="44"/>
      <c r="F288" s="232" t="s">
        <v>2032</v>
      </c>
      <c r="G288" s="44"/>
      <c r="H288" s="44"/>
      <c r="I288" s="233"/>
      <c r="J288" s="44"/>
      <c r="K288" s="44"/>
      <c r="L288" s="48"/>
      <c r="M288" s="234"/>
      <c r="N288" s="235"/>
      <c r="O288" s="88"/>
      <c r="P288" s="88"/>
      <c r="Q288" s="88"/>
      <c r="R288" s="88"/>
      <c r="S288" s="88"/>
      <c r="T288" s="89"/>
      <c r="U288" s="42"/>
      <c r="V288" s="42"/>
      <c r="W288" s="42"/>
      <c r="X288" s="42"/>
      <c r="Y288" s="42"/>
      <c r="Z288" s="42"/>
      <c r="AA288" s="42"/>
      <c r="AB288" s="42"/>
      <c r="AC288" s="42"/>
      <c r="AD288" s="42"/>
      <c r="AE288" s="42"/>
      <c r="AT288" s="21" t="s">
        <v>233</v>
      </c>
      <c r="AU288" s="21" t="s">
        <v>84</v>
      </c>
    </row>
    <row r="289" s="2" customFormat="1" ht="24.15" customHeight="1">
      <c r="A289" s="42"/>
      <c r="B289" s="43"/>
      <c r="C289" s="218" t="s">
        <v>885</v>
      </c>
      <c r="D289" s="218" t="s">
        <v>226</v>
      </c>
      <c r="E289" s="219" t="s">
        <v>658</v>
      </c>
      <c r="F289" s="220" t="s">
        <v>1844</v>
      </c>
      <c r="G289" s="221" t="s">
        <v>256</v>
      </c>
      <c r="H289" s="222">
        <v>0.10000000000000001</v>
      </c>
      <c r="I289" s="223"/>
      <c r="J289" s="224">
        <f>ROUND(I289*H289,2)</f>
        <v>0</v>
      </c>
      <c r="K289" s="220" t="s">
        <v>230</v>
      </c>
      <c r="L289" s="48"/>
      <c r="M289" s="225" t="s">
        <v>28</v>
      </c>
      <c r="N289" s="226" t="s">
        <v>45</v>
      </c>
      <c r="O289" s="88"/>
      <c r="P289" s="227">
        <f>O289*H289</f>
        <v>0</v>
      </c>
      <c r="Q289" s="227">
        <v>0</v>
      </c>
      <c r="R289" s="227">
        <f>Q289*H289</f>
        <v>0</v>
      </c>
      <c r="S289" s="227">
        <v>0</v>
      </c>
      <c r="T289" s="228">
        <f>S289*H289</f>
        <v>0</v>
      </c>
      <c r="U289" s="42"/>
      <c r="V289" s="42"/>
      <c r="W289" s="42"/>
      <c r="X289" s="42"/>
      <c r="Y289" s="42"/>
      <c r="Z289" s="42"/>
      <c r="AA289" s="42"/>
      <c r="AB289" s="42"/>
      <c r="AC289" s="42"/>
      <c r="AD289" s="42"/>
      <c r="AE289" s="42"/>
      <c r="AR289" s="229" t="s">
        <v>257</v>
      </c>
      <c r="AT289" s="229" t="s">
        <v>226</v>
      </c>
      <c r="AU289" s="229" t="s">
        <v>84</v>
      </c>
      <c r="AY289" s="21" t="s">
        <v>223</v>
      </c>
      <c r="BE289" s="230">
        <f>IF(N289="základní",J289,0)</f>
        <v>0</v>
      </c>
      <c r="BF289" s="230">
        <f>IF(N289="snížená",J289,0)</f>
        <v>0</v>
      </c>
      <c r="BG289" s="230">
        <f>IF(N289="zákl. přenesená",J289,0)</f>
        <v>0</v>
      </c>
      <c r="BH289" s="230">
        <f>IF(N289="sníž. přenesená",J289,0)</f>
        <v>0</v>
      </c>
      <c r="BI289" s="230">
        <f>IF(N289="nulová",J289,0)</f>
        <v>0</v>
      </c>
      <c r="BJ289" s="21" t="s">
        <v>82</v>
      </c>
      <c r="BK289" s="230">
        <f>ROUND(I289*H289,2)</f>
        <v>0</v>
      </c>
      <c r="BL289" s="21" t="s">
        <v>257</v>
      </c>
      <c r="BM289" s="229" t="s">
        <v>1372</v>
      </c>
    </row>
    <row r="290" s="2" customFormat="1">
      <c r="A290" s="42"/>
      <c r="B290" s="43"/>
      <c r="C290" s="44"/>
      <c r="D290" s="231" t="s">
        <v>233</v>
      </c>
      <c r="E290" s="44"/>
      <c r="F290" s="232" t="s">
        <v>661</v>
      </c>
      <c r="G290" s="44"/>
      <c r="H290" s="44"/>
      <c r="I290" s="233"/>
      <c r="J290" s="44"/>
      <c r="K290" s="44"/>
      <c r="L290" s="48"/>
      <c r="M290" s="234"/>
      <c r="N290" s="235"/>
      <c r="O290" s="88"/>
      <c r="P290" s="88"/>
      <c r="Q290" s="88"/>
      <c r="R290" s="88"/>
      <c r="S290" s="88"/>
      <c r="T290" s="89"/>
      <c r="U290" s="42"/>
      <c r="V290" s="42"/>
      <c r="W290" s="42"/>
      <c r="X290" s="42"/>
      <c r="Y290" s="42"/>
      <c r="Z290" s="42"/>
      <c r="AA290" s="42"/>
      <c r="AB290" s="42"/>
      <c r="AC290" s="42"/>
      <c r="AD290" s="42"/>
      <c r="AE290" s="42"/>
      <c r="AT290" s="21" t="s">
        <v>233</v>
      </c>
      <c r="AU290" s="21" t="s">
        <v>84</v>
      </c>
    </row>
    <row r="291" s="2" customFormat="1" ht="21.75" customHeight="1">
      <c r="A291" s="42"/>
      <c r="B291" s="43"/>
      <c r="C291" s="218" t="s">
        <v>890</v>
      </c>
      <c r="D291" s="218" t="s">
        <v>226</v>
      </c>
      <c r="E291" s="219" t="s">
        <v>663</v>
      </c>
      <c r="F291" s="220" t="s">
        <v>1845</v>
      </c>
      <c r="G291" s="221" t="s">
        <v>256</v>
      </c>
      <c r="H291" s="222">
        <v>0.10000000000000001</v>
      </c>
      <c r="I291" s="223"/>
      <c r="J291" s="224">
        <f>ROUND(I291*H291,2)</f>
        <v>0</v>
      </c>
      <c r="K291" s="220" t="s">
        <v>230</v>
      </c>
      <c r="L291" s="48"/>
      <c r="M291" s="225" t="s">
        <v>28</v>
      </c>
      <c r="N291" s="226" t="s">
        <v>45</v>
      </c>
      <c r="O291" s="88"/>
      <c r="P291" s="227">
        <f>O291*H291</f>
        <v>0</v>
      </c>
      <c r="Q291" s="227">
        <v>0</v>
      </c>
      <c r="R291" s="227">
        <f>Q291*H291</f>
        <v>0</v>
      </c>
      <c r="S291" s="227">
        <v>0</v>
      </c>
      <c r="T291" s="228">
        <f>S291*H291</f>
        <v>0</v>
      </c>
      <c r="U291" s="42"/>
      <c r="V291" s="42"/>
      <c r="W291" s="42"/>
      <c r="X291" s="42"/>
      <c r="Y291" s="42"/>
      <c r="Z291" s="42"/>
      <c r="AA291" s="42"/>
      <c r="AB291" s="42"/>
      <c r="AC291" s="42"/>
      <c r="AD291" s="42"/>
      <c r="AE291" s="42"/>
      <c r="AR291" s="229" t="s">
        <v>257</v>
      </c>
      <c r="AT291" s="229" t="s">
        <v>226</v>
      </c>
      <c r="AU291" s="229" t="s">
        <v>84</v>
      </c>
      <c r="AY291" s="21" t="s">
        <v>223</v>
      </c>
      <c r="BE291" s="230">
        <f>IF(N291="základní",J291,0)</f>
        <v>0</v>
      </c>
      <c r="BF291" s="230">
        <f>IF(N291="snížená",J291,0)</f>
        <v>0</v>
      </c>
      <c r="BG291" s="230">
        <f>IF(N291="zákl. přenesená",J291,0)</f>
        <v>0</v>
      </c>
      <c r="BH291" s="230">
        <f>IF(N291="sníž. přenesená",J291,0)</f>
        <v>0</v>
      </c>
      <c r="BI291" s="230">
        <f>IF(N291="nulová",J291,0)</f>
        <v>0</v>
      </c>
      <c r="BJ291" s="21" t="s">
        <v>82</v>
      </c>
      <c r="BK291" s="230">
        <f>ROUND(I291*H291,2)</f>
        <v>0</v>
      </c>
      <c r="BL291" s="21" t="s">
        <v>257</v>
      </c>
      <c r="BM291" s="229" t="s">
        <v>1373</v>
      </c>
    </row>
    <row r="292" s="2" customFormat="1">
      <c r="A292" s="42"/>
      <c r="B292" s="43"/>
      <c r="C292" s="44"/>
      <c r="D292" s="231" t="s">
        <v>233</v>
      </c>
      <c r="E292" s="44"/>
      <c r="F292" s="232" t="s">
        <v>666</v>
      </c>
      <c r="G292" s="44"/>
      <c r="H292" s="44"/>
      <c r="I292" s="233"/>
      <c r="J292" s="44"/>
      <c r="K292" s="44"/>
      <c r="L292" s="48"/>
      <c r="M292" s="234"/>
      <c r="N292" s="235"/>
      <c r="O292" s="88"/>
      <c r="P292" s="88"/>
      <c r="Q292" s="88"/>
      <c r="R292" s="88"/>
      <c r="S292" s="88"/>
      <c r="T292" s="89"/>
      <c r="U292" s="42"/>
      <c r="V292" s="42"/>
      <c r="W292" s="42"/>
      <c r="X292" s="42"/>
      <c r="Y292" s="42"/>
      <c r="Z292" s="42"/>
      <c r="AA292" s="42"/>
      <c r="AB292" s="42"/>
      <c r="AC292" s="42"/>
      <c r="AD292" s="42"/>
      <c r="AE292" s="42"/>
      <c r="AT292" s="21" t="s">
        <v>233</v>
      </c>
      <c r="AU292" s="21" t="s">
        <v>84</v>
      </c>
    </row>
    <row r="293" s="2" customFormat="1" ht="16.5" customHeight="1">
      <c r="A293" s="42"/>
      <c r="B293" s="43"/>
      <c r="C293" s="218" t="s">
        <v>894</v>
      </c>
      <c r="D293" s="218" t="s">
        <v>226</v>
      </c>
      <c r="E293" s="219" t="s">
        <v>668</v>
      </c>
      <c r="F293" s="220" t="s">
        <v>1846</v>
      </c>
      <c r="G293" s="221" t="s">
        <v>256</v>
      </c>
      <c r="H293" s="222">
        <v>0.10000000000000001</v>
      </c>
      <c r="I293" s="223"/>
      <c r="J293" s="224">
        <f>ROUND(I293*H293,2)</f>
        <v>0</v>
      </c>
      <c r="K293" s="220" t="s">
        <v>230</v>
      </c>
      <c r="L293" s="48"/>
      <c r="M293" s="225" t="s">
        <v>28</v>
      </c>
      <c r="N293" s="226" t="s">
        <v>45</v>
      </c>
      <c r="O293" s="88"/>
      <c r="P293" s="227">
        <f>O293*H293</f>
        <v>0</v>
      </c>
      <c r="Q293" s="227">
        <v>0</v>
      </c>
      <c r="R293" s="227">
        <f>Q293*H293</f>
        <v>0</v>
      </c>
      <c r="S293" s="227">
        <v>0</v>
      </c>
      <c r="T293" s="228">
        <f>S293*H293</f>
        <v>0</v>
      </c>
      <c r="U293" s="42"/>
      <c r="V293" s="42"/>
      <c r="W293" s="42"/>
      <c r="X293" s="42"/>
      <c r="Y293" s="42"/>
      <c r="Z293" s="42"/>
      <c r="AA293" s="42"/>
      <c r="AB293" s="42"/>
      <c r="AC293" s="42"/>
      <c r="AD293" s="42"/>
      <c r="AE293" s="42"/>
      <c r="AR293" s="229" t="s">
        <v>257</v>
      </c>
      <c r="AT293" s="229" t="s">
        <v>226</v>
      </c>
      <c r="AU293" s="229" t="s">
        <v>84</v>
      </c>
      <c r="AY293" s="21" t="s">
        <v>223</v>
      </c>
      <c r="BE293" s="230">
        <f>IF(N293="základní",J293,0)</f>
        <v>0</v>
      </c>
      <c r="BF293" s="230">
        <f>IF(N293="snížená",J293,0)</f>
        <v>0</v>
      </c>
      <c r="BG293" s="230">
        <f>IF(N293="zákl. přenesená",J293,0)</f>
        <v>0</v>
      </c>
      <c r="BH293" s="230">
        <f>IF(N293="sníž. přenesená",J293,0)</f>
        <v>0</v>
      </c>
      <c r="BI293" s="230">
        <f>IF(N293="nulová",J293,0)</f>
        <v>0</v>
      </c>
      <c r="BJ293" s="21" t="s">
        <v>82</v>
      </c>
      <c r="BK293" s="230">
        <f>ROUND(I293*H293,2)</f>
        <v>0</v>
      </c>
      <c r="BL293" s="21" t="s">
        <v>257</v>
      </c>
      <c r="BM293" s="229" t="s">
        <v>1374</v>
      </c>
    </row>
    <row r="294" s="2" customFormat="1">
      <c r="A294" s="42"/>
      <c r="B294" s="43"/>
      <c r="C294" s="44"/>
      <c r="D294" s="231" t="s">
        <v>233</v>
      </c>
      <c r="E294" s="44"/>
      <c r="F294" s="232" t="s">
        <v>671</v>
      </c>
      <c r="G294" s="44"/>
      <c r="H294" s="44"/>
      <c r="I294" s="233"/>
      <c r="J294" s="44"/>
      <c r="K294" s="44"/>
      <c r="L294" s="48"/>
      <c r="M294" s="234"/>
      <c r="N294" s="235"/>
      <c r="O294" s="88"/>
      <c r="P294" s="88"/>
      <c r="Q294" s="88"/>
      <c r="R294" s="88"/>
      <c r="S294" s="88"/>
      <c r="T294" s="89"/>
      <c r="U294" s="42"/>
      <c r="V294" s="42"/>
      <c r="W294" s="42"/>
      <c r="X294" s="42"/>
      <c r="Y294" s="42"/>
      <c r="Z294" s="42"/>
      <c r="AA294" s="42"/>
      <c r="AB294" s="42"/>
      <c r="AC294" s="42"/>
      <c r="AD294" s="42"/>
      <c r="AE294" s="42"/>
      <c r="AT294" s="21" t="s">
        <v>233</v>
      </c>
      <c r="AU294" s="21" t="s">
        <v>84</v>
      </c>
    </row>
    <row r="295" s="2" customFormat="1" ht="21.75" customHeight="1">
      <c r="A295" s="42"/>
      <c r="B295" s="43"/>
      <c r="C295" s="218" t="s">
        <v>899</v>
      </c>
      <c r="D295" s="218" t="s">
        <v>226</v>
      </c>
      <c r="E295" s="219" t="s">
        <v>674</v>
      </c>
      <c r="F295" s="220" t="s">
        <v>1847</v>
      </c>
      <c r="G295" s="221" t="s">
        <v>256</v>
      </c>
      <c r="H295" s="222">
        <v>1.3999999999999999</v>
      </c>
      <c r="I295" s="223"/>
      <c r="J295" s="224">
        <f>ROUND(I295*H295,2)</f>
        <v>0</v>
      </c>
      <c r="K295" s="220" t="s">
        <v>230</v>
      </c>
      <c r="L295" s="48"/>
      <c r="M295" s="225" t="s">
        <v>28</v>
      </c>
      <c r="N295" s="226" t="s">
        <v>45</v>
      </c>
      <c r="O295" s="88"/>
      <c r="P295" s="227">
        <f>O295*H295</f>
        <v>0</v>
      </c>
      <c r="Q295" s="227">
        <v>0</v>
      </c>
      <c r="R295" s="227">
        <f>Q295*H295</f>
        <v>0</v>
      </c>
      <c r="S295" s="227">
        <v>0</v>
      </c>
      <c r="T295" s="228">
        <f>S295*H295</f>
        <v>0</v>
      </c>
      <c r="U295" s="42"/>
      <c r="V295" s="42"/>
      <c r="W295" s="42"/>
      <c r="X295" s="42"/>
      <c r="Y295" s="42"/>
      <c r="Z295" s="42"/>
      <c r="AA295" s="42"/>
      <c r="AB295" s="42"/>
      <c r="AC295" s="42"/>
      <c r="AD295" s="42"/>
      <c r="AE295" s="42"/>
      <c r="AR295" s="229" t="s">
        <v>257</v>
      </c>
      <c r="AT295" s="229" t="s">
        <v>226</v>
      </c>
      <c r="AU295" s="229" t="s">
        <v>84</v>
      </c>
      <c r="AY295" s="21" t="s">
        <v>223</v>
      </c>
      <c r="BE295" s="230">
        <f>IF(N295="základní",J295,0)</f>
        <v>0</v>
      </c>
      <c r="BF295" s="230">
        <f>IF(N295="snížená",J295,0)</f>
        <v>0</v>
      </c>
      <c r="BG295" s="230">
        <f>IF(N295="zákl. přenesená",J295,0)</f>
        <v>0</v>
      </c>
      <c r="BH295" s="230">
        <f>IF(N295="sníž. přenesená",J295,0)</f>
        <v>0</v>
      </c>
      <c r="BI295" s="230">
        <f>IF(N295="nulová",J295,0)</f>
        <v>0</v>
      </c>
      <c r="BJ295" s="21" t="s">
        <v>82</v>
      </c>
      <c r="BK295" s="230">
        <f>ROUND(I295*H295,2)</f>
        <v>0</v>
      </c>
      <c r="BL295" s="21" t="s">
        <v>257</v>
      </c>
      <c r="BM295" s="229" t="s">
        <v>1375</v>
      </c>
    </row>
    <row r="296" s="2" customFormat="1">
      <c r="A296" s="42"/>
      <c r="B296" s="43"/>
      <c r="C296" s="44"/>
      <c r="D296" s="231" t="s">
        <v>233</v>
      </c>
      <c r="E296" s="44"/>
      <c r="F296" s="232" t="s">
        <v>677</v>
      </c>
      <c r="G296" s="44"/>
      <c r="H296" s="44"/>
      <c r="I296" s="233"/>
      <c r="J296" s="44"/>
      <c r="K296" s="44"/>
      <c r="L296" s="48"/>
      <c r="M296" s="234"/>
      <c r="N296" s="235"/>
      <c r="O296" s="88"/>
      <c r="P296" s="88"/>
      <c r="Q296" s="88"/>
      <c r="R296" s="88"/>
      <c r="S296" s="88"/>
      <c r="T296" s="89"/>
      <c r="U296" s="42"/>
      <c r="V296" s="42"/>
      <c r="W296" s="42"/>
      <c r="X296" s="42"/>
      <c r="Y296" s="42"/>
      <c r="Z296" s="42"/>
      <c r="AA296" s="42"/>
      <c r="AB296" s="42"/>
      <c r="AC296" s="42"/>
      <c r="AD296" s="42"/>
      <c r="AE296" s="42"/>
      <c r="AT296" s="21" t="s">
        <v>233</v>
      </c>
      <c r="AU296" s="21" t="s">
        <v>84</v>
      </c>
    </row>
    <row r="297" s="12" customFormat="1" ht="22.8" customHeight="1">
      <c r="A297" s="12"/>
      <c r="B297" s="202"/>
      <c r="C297" s="203"/>
      <c r="D297" s="204" t="s">
        <v>73</v>
      </c>
      <c r="E297" s="216" t="s">
        <v>1316</v>
      </c>
      <c r="F297" s="216" t="s">
        <v>2033</v>
      </c>
      <c r="G297" s="203"/>
      <c r="H297" s="203"/>
      <c r="I297" s="206"/>
      <c r="J297" s="217">
        <f>BK297</f>
        <v>0</v>
      </c>
      <c r="K297" s="203"/>
      <c r="L297" s="208"/>
      <c r="M297" s="209"/>
      <c r="N297" s="210"/>
      <c r="O297" s="210"/>
      <c r="P297" s="211">
        <f>SUM(P298:P363)</f>
        <v>0</v>
      </c>
      <c r="Q297" s="210"/>
      <c r="R297" s="211">
        <f>SUM(R298:R363)</f>
        <v>0.01618</v>
      </c>
      <c r="S297" s="210"/>
      <c r="T297" s="212">
        <f>SUM(T298:T363)</f>
        <v>1.0895199999999998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13" t="s">
        <v>84</v>
      </c>
      <c r="AT297" s="214" t="s">
        <v>73</v>
      </c>
      <c r="AU297" s="214" t="s">
        <v>82</v>
      </c>
      <c r="AY297" s="213" t="s">
        <v>223</v>
      </c>
      <c r="BK297" s="215">
        <f>SUM(BK298:BK363)</f>
        <v>0</v>
      </c>
    </row>
    <row r="298" s="2" customFormat="1" ht="16.5" customHeight="1">
      <c r="A298" s="42"/>
      <c r="B298" s="43"/>
      <c r="C298" s="218" t="s">
        <v>903</v>
      </c>
      <c r="D298" s="218" t="s">
        <v>226</v>
      </c>
      <c r="E298" s="219" t="s">
        <v>2034</v>
      </c>
      <c r="F298" s="220" t="s">
        <v>2035</v>
      </c>
      <c r="G298" s="221" t="s">
        <v>383</v>
      </c>
      <c r="H298" s="222">
        <v>3</v>
      </c>
      <c r="I298" s="223"/>
      <c r="J298" s="224">
        <f>ROUND(I298*H298,2)</f>
        <v>0</v>
      </c>
      <c r="K298" s="220" t="s">
        <v>230</v>
      </c>
      <c r="L298" s="48"/>
      <c r="M298" s="225" t="s">
        <v>28</v>
      </c>
      <c r="N298" s="226" t="s">
        <v>45</v>
      </c>
      <c r="O298" s="88"/>
      <c r="P298" s="227">
        <f>O298*H298</f>
        <v>0</v>
      </c>
      <c r="Q298" s="227">
        <v>0.0022300000000000002</v>
      </c>
      <c r="R298" s="227">
        <f>Q298*H298</f>
        <v>0.0066900000000000006</v>
      </c>
      <c r="S298" s="227">
        <v>0</v>
      </c>
      <c r="T298" s="228">
        <f>S298*H298</f>
        <v>0</v>
      </c>
      <c r="U298" s="42"/>
      <c r="V298" s="42"/>
      <c r="W298" s="42"/>
      <c r="X298" s="42"/>
      <c r="Y298" s="42"/>
      <c r="Z298" s="42"/>
      <c r="AA298" s="42"/>
      <c r="AB298" s="42"/>
      <c r="AC298" s="42"/>
      <c r="AD298" s="42"/>
      <c r="AE298" s="42"/>
      <c r="AR298" s="229" t="s">
        <v>257</v>
      </c>
      <c r="AT298" s="229" t="s">
        <v>226</v>
      </c>
      <c r="AU298" s="229" t="s">
        <v>84</v>
      </c>
      <c r="AY298" s="21" t="s">
        <v>223</v>
      </c>
      <c r="BE298" s="230">
        <f>IF(N298="základní",J298,0)</f>
        <v>0</v>
      </c>
      <c r="BF298" s="230">
        <f>IF(N298="snížená",J298,0)</f>
        <v>0</v>
      </c>
      <c r="BG298" s="230">
        <f>IF(N298="zákl. přenesená",J298,0)</f>
        <v>0</v>
      </c>
      <c r="BH298" s="230">
        <f>IF(N298="sníž. přenesená",J298,0)</f>
        <v>0</v>
      </c>
      <c r="BI298" s="230">
        <f>IF(N298="nulová",J298,0)</f>
        <v>0</v>
      </c>
      <c r="BJ298" s="21" t="s">
        <v>82</v>
      </c>
      <c r="BK298" s="230">
        <f>ROUND(I298*H298,2)</f>
        <v>0</v>
      </c>
      <c r="BL298" s="21" t="s">
        <v>257</v>
      </c>
      <c r="BM298" s="229" t="s">
        <v>1377</v>
      </c>
    </row>
    <row r="299" s="2" customFormat="1">
      <c r="A299" s="42"/>
      <c r="B299" s="43"/>
      <c r="C299" s="44"/>
      <c r="D299" s="231" t="s">
        <v>233</v>
      </c>
      <c r="E299" s="44"/>
      <c r="F299" s="232" t="s">
        <v>2036</v>
      </c>
      <c r="G299" s="44"/>
      <c r="H299" s="44"/>
      <c r="I299" s="233"/>
      <c r="J299" s="44"/>
      <c r="K299" s="44"/>
      <c r="L299" s="48"/>
      <c r="M299" s="234"/>
      <c r="N299" s="235"/>
      <c r="O299" s="88"/>
      <c r="P299" s="88"/>
      <c r="Q299" s="88"/>
      <c r="R299" s="88"/>
      <c r="S299" s="88"/>
      <c r="T299" s="89"/>
      <c r="U299" s="42"/>
      <c r="V299" s="42"/>
      <c r="W299" s="42"/>
      <c r="X299" s="42"/>
      <c r="Y299" s="42"/>
      <c r="Z299" s="42"/>
      <c r="AA299" s="42"/>
      <c r="AB299" s="42"/>
      <c r="AC299" s="42"/>
      <c r="AD299" s="42"/>
      <c r="AE299" s="42"/>
      <c r="AT299" s="21" t="s">
        <v>233</v>
      </c>
      <c r="AU299" s="21" t="s">
        <v>84</v>
      </c>
    </row>
    <row r="300" s="2" customFormat="1" ht="16.5" customHeight="1">
      <c r="A300" s="42"/>
      <c r="B300" s="43"/>
      <c r="C300" s="218" t="s">
        <v>908</v>
      </c>
      <c r="D300" s="218" t="s">
        <v>226</v>
      </c>
      <c r="E300" s="219" t="s">
        <v>2037</v>
      </c>
      <c r="F300" s="220" t="s">
        <v>2038</v>
      </c>
      <c r="G300" s="221" t="s">
        <v>383</v>
      </c>
      <c r="H300" s="222">
        <v>1</v>
      </c>
      <c r="I300" s="223"/>
      <c r="J300" s="224">
        <f>ROUND(I300*H300,2)</f>
        <v>0</v>
      </c>
      <c r="K300" s="220" t="s">
        <v>230</v>
      </c>
      <c r="L300" s="48"/>
      <c r="M300" s="225" t="s">
        <v>28</v>
      </c>
      <c r="N300" s="226" t="s">
        <v>45</v>
      </c>
      <c r="O300" s="88"/>
      <c r="P300" s="227">
        <f>O300*H300</f>
        <v>0</v>
      </c>
      <c r="Q300" s="227">
        <v>0.00114</v>
      </c>
      <c r="R300" s="227">
        <f>Q300*H300</f>
        <v>0.00114</v>
      </c>
      <c r="S300" s="227">
        <v>0</v>
      </c>
      <c r="T300" s="228">
        <f>S300*H300</f>
        <v>0</v>
      </c>
      <c r="U300" s="42"/>
      <c r="V300" s="42"/>
      <c r="W300" s="42"/>
      <c r="X300" s="42"/>
      <c r="Y300" s="42"/>
      <c r="Z300" s="42"/>
      <c r="AA300" s="42"/>
      <c r="AB300" s="42"/>
      <c r="AC300" s="42"/>
      <c r="AD300" s="42"/>
      <c r="AE300" s="42"/>
      <c r="AR300" s="229" t="s">
        <v>257</v>
      </c>
      <c r="AT300" s="229" t="s">
        <v>226</v>
      </c>
      <c r="AU300" s="229" t="s">
        <v>84</v>
      </c>
      <c r="AY300" s="21" t="s">
        <v>223</v>
      </c>
      <c r="BE300" s="230">
        <f>IF(N300="základní",J300,0)</f>
        <v>0</v>
      </c>
      <c r="BF300" s="230">
        <f>IF(N300="snížená",J300,0)</f>
        <v>0</v>
      </c>
      <c r="BG300" s="230">
        <f>IF(N300="zákl. přenesená",J300,0)</f>
        <v>0</v>
      </c>
      <c r="BH300" s="230">
        <f>IF(N300="sníž. přenesená",J300,0)</f>
        <v>0</v>
      </c>
      <c r="BI300" s="230">
        <f>IF(N300="nulová",J300,0)</f>
        <v>0</v>
      </c>
      <c r="BJ300" s="21" t="s">
        <v>82</v>
      </c>
      <c r="BK300" s="230">
        <f>ROUND(I300*H300,2)</f>
        <v>0</v>
      </c>
      <c r="BL300" s="21" t="s">
        <v>257</v>
      </c>
      <c r="BM300" s="229" t="s">
        <v>1378</v>
      </c>
    </row>
    <row r="301" s="2" customFormat="1">
      <c r="A301" s="42"/>
      <c r="B301" s="43"/>
      <c r="C301" s="44"/>
      <c r="D301" s="231" t="s">
        <v>233</v>
      </c>
      <c r="E301" s="44"/>
      <c r="F301" s="232" t="s">
        <v>2039</v>
      </c>
      <c r="G301" s="44"/>
      <c r="H301" s="44"/>
      <c r="I301" s="233"/>
      <c r="J301" s="44"/>
      <c r="K301" s="44"/>
      <c r="L301" s="48"/>
      <c r="M301" s="234"/>
      <c r="N301" s="235"/>
      <c r="O301" s="88"/>
      <c r="P301" s="88"/>
      <c r="Q301" s="88"/>
      <c r="R301" s="88"/>
      <c r="S301" s="88"/>
      <c r="T301" s="89"/>
      <c r="U301" s="42"/>
      <c r="V301" s="42"/>
      <c r="W301" s="42"/>
      <c r="X301" s="42"/>
      <c r="Y301" s="42"/>
      <c r="Z301" s="42"/>
      <c r="AA301" s="42"/>
      <c r="AB301" s="42"/>
      <c r="AC301" s="42"/>
      <c r="AD301" s="42"/>
      <c r="AE301" s="42"/>
      <c r="AT301" s="21" t="s">
        <v>233</v>
      </c>
      <c r="AU301" s="21" t="s">
        <v>84</v>
      </c>
    </row>
    <row r="302" s="2" customFormat="1" ht="16.5" customHeight="1">
      <c r="A302" s="42"/>
      <c r="B302" s="43"/>
      <c r="C302" s="218" t="s">
        <v>912</v>
      </c>
      <c r="D302" s="218" t="s">
        <v>226</v>
      </c>
      <c r="E302" s="219" t="s">
        <v>2040</v>
      </c>
      <c r="F302" s="220" t="s">
        <v>2041</v>
      </c>
      <c r="G302" s="221" t="s">
        <v>383</v>
      </c>
      <c r="H302" s="222">
        <v>1</v>
      </c>
      <c r="I302" s="223"/>
      <c r="J302" s="224">
        <f>ROUND(I302*H302,2)</f>
        <v>0</v>
      </c>
      <c r="K302" s="220" t="s">
        <v>230</v>
      </c>
      <c r="L302" s="48"/>
      <c r="M302" s="225" t="s">
        <v>28</v>
      </c>
      <c r="N302" s="226" t="s">
        <v>45</v>
      </c>
      <c r="O302" s="88"/>
      <c r="P302" s="227">
        <f>O302*H302</f>
        <v>0</v>
      </c>
      <c r="Q302" s="227">
        <v>0.00087000000000000001</v>
      </c>
      <c r="R302" s="227">
        <f>Q302*H302</f>
        <v>0.00087000000000000001</v>
      </c>
      <c r="S302" s="227">
        <v>0</v>
      </c>
      <c r="T302" s="228">
        <f>S302*H302</f>
        <v>0</v>
      </c>
      <c r="U302" s="42"/>
      <c r="V302" s="42"/>
      <c r="W302" s="42"/>
      <c r="X302" s="42"/>
      <c r="Y302" s="42"/>
      <c r="Z302" s="42"/>
      <c r="AA302" s="42"/>
      <c r="AB302" s="42"/>
      <c r="AC302" s="42"/>
      <c r="AD302" s="42"/>
      <c r="AE302" s="42"/>
      <c r="AR302" s="229" t="s">
        <v>257</v>
      </c>
      <c r="AT302" s="229" t="s">
        <v>226</v>
      </c>
      <c r="AU302" s="229" t="s">
        <v>84</v>
      </c>
      <c r="AY302" s="21" t="s">
        <v>223</v>
      </c>
      <c r="BE302" s="230">
        <f>IF(N302="základní",J302,0)</f>
        <v>0</v>
      </c>
      <c r="BF302" s="230">
        <f>IF(N302="snížená",J302,0)</f>
        <v>0</v>
      </c>
      <c r="BG302" s="230">
        <f>IF(N302="zákl. přenesená",J302,0)</f>
        <v>0</v>
      </c>
      <c r="BH302" s="230">
        <f>IF(N302="sníž. přenesená",J302,0)</f>
        <v>0</v>
      </c>
      <c r="BI302" s="230">
        <f>IF(N302="nulová",J302,0)</f>
        <v>0</v>
      </c>
      <c r="BJ302" s="21" t="s">
        <v>82</v>
      </c>
      <c r="BK302" s="230">
        <f>ROUND(I302*H302,2)</f>
        <v>0</v>
      </c>
      <c r="BL302" s="21" t="s">
        <v>257</v>
      </c>
      <c r="BM302" s="229" t="s">
        <v>1379</v>
      </c>
    </row>
    <row r="303" s="2" customFormat="1">
      <c r="A303" s="42"/>
      <c r="B303" s="43"/>
      <c r="C303" s="44"/>
      <c r="D303" s="231" t="s">
        <v>233</v>
      </c>
      <c r="E303" s="44"/>
      <c r="F303" s="232" t="s">
        <v>2042</v>
      </c>
      <c r="G303" s="44"/>
      <c r="H303" s="44"/>
      <c r="I303" s="233"/>
      <c r="J303" s="44"/>
      <c r="K303" s="44"/>
      <c r="L303" s="48"/>
      <c r="M303" s="234"/>
      <c r="N303" s="235"/>
      <c r="O303" s="88"/>
      <c r="P303" s="88"/>
      <c r="Q303" s="88"/>
      <c r="R303" s="88"/>
      <c r="S303" s="88"/>
      <c r="T303" s="89"/>
      <c r="U303" s="42"/>
      <c r="V303" s="42"/>
      <c r="W303" s="42"/>
      <c r="X303" s="42"/>
      <c r="Y303" s="42"/>
      <c r="Z303" s="42"/>
      <c r="AA303" s="42"/>
      <c r="AB303" s="42"/>
      <c r="AC303" s="42"/>
      <c r="AD303" s="42"/>
      <c r="AE303" s="42"/>
      <c r="AT303" s="21" t="s">
        <v>233</v>
      </c>
      <c r="AU303" s="21" t="s">
        <v>84</v>
      </c>
    </row>
    <row r="304" s="2" customFormat="1" ht="16.5" customHeight="1">
      <c r="A304" s="42"/>
      <c r="B304" s="43"/>
      <c r="C304" s="218" t="s">
        <v>916</v>
      </c>
      <c r="D304" s="218" t="s">
        <v>226</v>
      </c>
      <c r="E304" s="219" t="s">
        <v>2043</v>
      </c>
      <c r="F304" s="220" t="s">
        <v>2044</v>
      </c>
      <c r="G304" s="221" t="s">
        <v>383</v>
      </c>
      <c r="H304" s="222">
        <v>1</v>
      </c>
      <c r="I304" s="223"/>
      <c r="J304" s="224">
        <f>ROUND(I304*H304,2)</f>
        <v>0</v>
      </c>
      <c r="K304" s="220" t="s">
        <v>230</v>
      </c>
      <c r="L304" s="48"/>
      <c r="M304" s="225" t="s">
        <v>28</v>
      </c>
      <c r="N304" s="226" t="s">
        <v>45</v>
      </c>
      <c r="O304" s="88"/>
      <c r="P304" s="227">
        <f>O304*H304</f>
        <v>0</v>
      </c>
      <c r="Q304" s="227">
        <v>0.00016000000000000001</v>
      </c>
      <c r="R304" s="227">
        <f>Q304*H304</f>
        <v>0.00016000000000000001</v>
      </c>
      <c r="S304" s="227">
        <v>0</v>
      </c>
      <c r="T304" s="228">
        <f>S304*H304</f>
        <v>0</v>
      </c>
      <c r="U304" s="42"/>
      <c r="V304" s="42"/>
      <c r="W304" s="42"/>
      <c r="X304" s="42"/>
      <c r="Y304" s="42"/>
      <c r="Z304" s="42"/>
      <c r="AA304" s="42"/>
      <c r="AB304" s="42"/>
      <c r="AC304" s="42"/>
      <c r="AD304" s="42"/>
      <c r="AE304" s="42"/>
      <c r="AR304" s="229" t="s">
        <v>257</v>
      </c>
      <c r="AT304" s="229" t="s">
        <v>226</v>
      </c>
      <c r="AU304" s="229" t="s">
        <v>84</v>
      </c>
      <c r="AY304" s="21" t="s">
        <v>223</v>
      </c>
      <c r="BE304" s="230">
        <f>IF(N304="základní",J304,0)</f>
        <v>0</v>
      </c>
      <c r="BF304" s="230">
        <f>IF(N304="snížená",J304,0)</f>
        <v>0</v>
      </c>
      <c r="BG304" s="230">
        <f>IF(N304="zákl. přenesená",J304,0)</f>
        <v>0</v>
      </c>
      <c r="BH304" s="230">
        <f>IF(N304="sníž. přenesená",J304,0)</f>
        <v>0</v>
      </c>
      <c r="BI304" s="230">
        <f>IF(N304="nulová",J304,0)</f>
        <v>0</v>
      </c>
      <c r="BJ304" s="21" t="s">
        <v>82</v>
      </c>
      <c r="BK304" s="230">
        <f>ROUND(I304*H304,2)</f>
        <v>0</v>
      </c>
      <c r="BL304" s="21" t="s">
        <v>257</v>
      </c>
      <c r="BM304" s="229" t="s">
        <v>1381</v>
      </c>
    </row>
    <row r="305" s="2" customFormat="1">
      <c r="A305" s="42"/>
      <c r="B305" s="43"/>
      <c r="C305" s="44"/>
      <c r="D305" s="231" t="s">
        <v>233</v>
      </c>
      <c r="E305" s="44"/>
      <c r="F305" s="232" t="s">
        <v>2045</v>
      </c>
      <c r="G305" s="44"/>
      <c r="H305" s="44"/>
      <c r="I305" s="233"/>
      <c r="J305" s="44"/>
      <c r="K305" s="44"/>
      <c r="L305" s="48"/>
      <c r="M305" s="234"/>
      <c r="N305" s="235"/>
      <c r="O305" s="88"/>
      <c r="P305" s="88"/>
      <c r="Q305" s="88"/>
      <c r="R305" s="88"/>
      <c r="S305" s="88"/>
      <c r="T305" s="89"/>
      <c r="U305" s="42"/>
      <c r="V305" s="42"/>
      <c r="W305" s="42"/>
      <c r="X305" s="42"/>
      <c r="Y305" s="42"/>
      <c r="Z305" s="42"/>
      <c r="AA305" s="42"/>
      <c r="AB305" s="42"/>
      <c r="AC305" s="42"/>
      <c r="AD305" s="42"/>
      <c r="AE305" s="42"/>
      <c r="AT305" s="21" t="s">
        <v>233</v>
      </c>
      <c r="AU305" s="21" t="s">
        <v>84</v>
      </c>
    </row>
    <row r="306" s="2" customFormat="1" ht="16.5" customHeight="1">
      <c r="A306" s="42"/>
      <c r="B306" s="43"/>
      <c r="C306" s="218" t="s">
        <v>921</v>
      </c>
      <c r="D306" s="218" t="s">
        <v>226</v>
      </c>
      <c r="E306" s="219" t="s">
        <v>2046</v>
      </c>
      <c r="F306" s="220" t="s">
        <v>2047</v>
      </c>
      <c r="G306" s="221" t="s">
        <v>383</v>
      </c>
      <c r="H306" s="222">
        <v>6</v>
      </c>
      <c r="I306" s="223"/>
      <c r="J306" s="224">
        <f>ROUND(I306*H306,2)</f>
        <v>0</v>
      </c>
      <c r="K306" s="220" t="s">
        <v>230</v>
      </c>
      <c r="L306" s="48"/>
      <c r="M306" s="225" t="s">
        <v>28</v>
      </c>
      <c r="N306" s="226" t="s">
        <v>45</v>
      </c>
      <c r="O306" s="88"/>
      <c r="P306" s="227">
        <f>O306*H306</f>
        <v>0</v>
      </c>
      <c r="Q306" s="227">
        <v>4.0000000000000003E-05</v>
      </c>
      <c r="R306" s="227">
        <f>Q306*H306</f>
        <v>0.00024000000000000003</v>
      </c>
      <c r="S306" s="227">
        <v>0</v>
      </c>
      <c r="T306" s="228">
        <f>S306*H306</f>
        <v>0</v>
      </c>
      <c r="U306" s="42"/>
      <c r="V306" s="42"/>
      <c r="W306" s="42"/>
      <c r="X306" s="42"/>
      <c r="Y306" s="42"/>
      <c r="Z306" s="42"/>
      <c r="AA306" s="42"/>
      <c r="AB306" s="42"/>
      <c r="AC306" s="42"/>
      <c r="AD306" s="42"/>
      <c r="AE306" s="42"/>
      <c r="AR306" s="229" t="s">
        <v>257</v>
      </c>
      <c r="AT306" s="229" t="s">
        <v>226</v>
      </c>
      <c r="AU306" s="229" t="s">
        <v>84</v>
      </c>
      <c r="AY306" s="21" t="s">
        <v>223</v>
      </c>
      <c r="BE306" s="230">
        <f>IF(N306="základní",J306,0)</f>
        <v>0</v>
      </c>
      <c r="BF306" s="230">
        <f>IF(N306="snížená",J306,0)</f>
        <v>0</v>
      </c>
      <c r="BG306" s="230">
        <f>IF(N306="zákl. přenesená",J306,0)</f>
        <v>0</v>
      </c>
      <c r="BH306" s="230">
        <f>IF(N306="sníž. přenesená",J306,0)</f>
        <v>0</v>
      </c>
      <c r="BI306" s="230">
        <f>IF(N306="nulová",J306,0)</f>
        <v>0</v>
      </c>
      <c r="BJ306" s="21" t="s">
        <v>82</v>
      </c>
      <c r="BK306" s="230">
        <f>ROUND(I306*H306,2)</f>
        <v>0</v>
      </c>
      <c r="BL306" s="21" t="s">
        <v>257</v>
      </c>
      <c r="BM306" s="229" t="s">
        <v>1382</v>
      </c>
    </row>
    <row r="307" s="2" customFormat="1">
      <c r="A307" s="42"/>
      <c r="B307" s="43"/>
      <c r="C307" s="44"/>
      <c r="D307" s="231" t="s">
        <v>233</v>
      </c>
      <c r="E307" s="44"/>
      <c r="F307" s="232" t="s">
        <v>2048</v>
      </c>
      <c r="G307" s="44"/>
      <c r="H307" s="44"/>
      <c r="I307" s="233"/>
      <c r="J307" s="44"/>
      <c r="K307" s="44"/>
      <c r="L307" s="48"/>
      <c r="M307" s="234"/>
      <c r="N307" s="235"/>
      <c r="O307" s="88"/>
      <c r="P307" s="88"/>
      <c r="Q307" s="88"/>
      <c r="R307" s="88"/>
      <c r="S307" s="88"/>
      <c r="T307" s="89"/>
      <c r="U307" s="42"/>
      <c r="V307" s="42"/>
      <c r="W307" s="42"/>
      <c r="X307" s="42"/>
      <c r="Y307" s="42"/>
      <c r="Z307" s="42"/>
      <c r="AA307" s="42"/>
      <c r="AB307" s="42"/>
      <c r="AC307" s="42"/>
      <c r="AD307" s="42"/>
      <c r="AE307" s="42"/>
      <c r="AT307" s="21" t="s">
        <v>233</v>
      </c>
      <c r="AU307" s="21" t="s">
        <v>84</v>
      </c>
    </row>
    <row r="308" s="2" customFormat="1" ht="16.5" customHeight="1">
      <c r="A308" s="42"/>
      <c r="B308" s="43"/>
      <c r="C308" s="218" t="s">
        <v>925</v>
      </c>
      <c r="D308" s="218" t="s">
        <v>226</v>
      </c>
      <c r="E308" s="219" t="s">
        <v>2049</v>
      </c>
      <c r="F308" s="220" t="s">
        <v>2050</v>
      </c>
      <c r="G308" s="221" t="s">
        <v>383</v>
      </c>
      <c r="H308" s="222">
        <v>3</v>
      </c>
      <c r="I308" s="223"/>
      <c r="J308" s="224">
        <f>ROUND(I308*H308,2)</f>
        <v>0</v>
      </c>
      <c r="K308" s="220" t="s">
        <v>230</v>
      </c>
      <c r="L308" s="48"/>
      <c r="M308" s="225" t="s">
        <v>28</v>
      </c>
      <c r="N308" s="226" t="s">
        <v>45</v>
      </c>
      <c r="O308" s="88"/>
      <c r="P308" s="227">
        <f>O308*H308</f>
        <v>0</v>
      </c>
      <c r="Q308" s="227">
        <v>0.00014999999999999999</v>
      </c>
      <c r="R308" s="227">
        <f>Q308*H308</f>
        <v>0.00044999999999999999</v>
      </c>
      <c r="S308" s="227">
        <v>0</v>
      </c>
      <c r="T308" s="228">
        <f>S308*H308</f>
        <v>0</v>
      </c>
      <c r="U308" s="42"/>
      <c r="V308" s="42"/>
      <c r="W308" s="42"/>
      <c r="X308" s="42"/>
      <c r="Y308" s="42"/>
      <c r="Z308" s="42"/>
      <c r="AA308" s="42"/>
      <c r="AB308" s="42"/>
      <c r="AC308" s="42"/>
      <c r="AD308" s="42"/>
      <c r="AE308" s="42"/>
      <c r="AR308" s="229" t="s">
        <v>257</v>
      </c>
      <c r="AT308" s="229" t="s">
        <v>226</v>
      </c>
      <c r="AU308" s="229" t="s">
        <v>84</v>
      </c>
      <c r="AY308" s="21" t="s">
        <v>223</v>
      </c>
      <c r="BE308" s="230">
        <f>IF(N308="základní",J308,0)</f>
        <v>0</v>
      </c>
      <c r="BF308" s="230">
        <f>IF(N308="snížená",J308,0)</f>
        <v>0</v>
      </c>
      <c r="BG308" s="230">
        <f>IF(N308="zákl. přenesená",J308,0)</f>
        <v>0</v>
      </c>
      <c r="BH308" s="230">
        <f>IF(N308="sníž. přenesená",J308,0)</f>
        <v>0</v>
      </c>
      <c r="BI308" s="230">
        <f>IF(N308="nulová",J308,0)</f>
        <v>0</v>
      </c>
      <c r="BJ308" s="21" t="s">
        <v>82</v>
      </c>
      <c r="BK308" s="230">
        <f>ROUND(I308*H308,2)</f>
        <v>0</v>
      </c>
      <c r="BL308" s="21" t="s">
        <v>257</v>
      </c>
      <c r="BM308" s="229" t="s">
        <v>1383</v>
      </c>
    </row>
    <row r="309" s="2" customFormat="1">
      <c r="A309" s="42"/>
      <c r="B309" s="43"/>
      <c r="C309" s="44"/>
      <c r="D309" s="231" t="s">
        <v>233</v>
      </c>
      <c r="E309" s="44"/>
      <c r="F309" s="232" t="s">
        <v>2051</v>
      </c>
      <c r="G309" s="44"/>
      <c r="H309" s="44"/>
      <c r="I309" s="233"/>
      <c r="J309" s="44"/>
      <c r="K309" s="44"/>
      <c r="L309" s="48"/>
      <c r="M309" s="234"/>
      <c r="N309" s="235"/>
      <c r="O309" s="88"/>
      <c r="P309" s="88"/>
      <c r="Q309" s="88"/>
      <c r="R309" s="88"/>
      <c r="S309" s="88"/>
      <c r="T309" s="89"/>
      <c r="U309" s="42"/>
      <c r="V309" s="42"/>
      <c r="W309" s="42"/>
      <c r="X309" s="42"/>
      <c r="Y309" s="42"/>
      <c r="Z309" s="42"/>
      <c r="AA309" s="42"/>
      <c r="AB309" s="42"/>
      <c r="AC309" s="42"/>
      <c r="AD309" s="42"/>
      <c r="AE309" s="42"/>
      <c r="AT309" s="21" t="s">
        <v>233</v>
      </c>
      <c r="AU309" s="21" t="s">
        <v>84</v>
      </c>
    </row>
    <row r="310" s="2" customFormat="1" ht="16.5" customHeight="1">
      <c r="A310" s="42"/>
      <c r="B310" s="43"/>
      <c r="C310" s="218" t="s">
        <v>931</v>
      </c>
      <c r="D310" s="218" t="s">
        <v>226</v>
      </c>
      <c r="E310" s="219" t="s">
        <v>2052</v>
      </c>
      <c r="F310" s="220" t="s">
        <v>2053</v>
      </c>
      <c r="G310" s="221" t="s">
        <v>383</v>
      </c>
      <c r="H310" s="222">
        <v>3</v>
      </c>
      <c r="I310" s="223"/>
      <c r="J310" s="224">
        <f>ROUND(I310*H310,2)</f>
        <v>0</v>
      </c>
      <c r="K310" s="220" t="s">
        <v>28</v>
      </c>
      <c r="L310" s="48"/>
      <c r="M310" s="225" t="s">
        <v>28</v>
      </c>
      <c r="N310" s="226" t="s">
        <v>45</v>
      </c>
      <c r="O310" s="88"/>
      <c r="P310" s="227">
        <f>O310*H310</f>
        <v>0</v>
      </c>
      <c r="Q310" s="227">
        <v>0</v>
      </c>
      <c r="R310" s="227">
        <f>Q310*H310</f>
        <v>0</v>
      </c>
      <c r="S310" s="227">
        <v>0</v>
      </c>
      <c r="T310" s="228">
        <f>S310*H310</f>
        <v>0</v>
      </c>
      <c r="U310" s="42"/>
      <c r="V310" s="42"/>
      <c r="W310" s="42"/>
      <c r="X310" s="42"/>
      <c r="Y310" s="42"/>
      <c r="Z310" s="42"/>
      <c r="AA310" s="42"/>
      <c r="AB310" s="42"/>
      <c r="AC310" s="42"/>
      <c r="AD310" s="42"/>
      <c r="AE310" s="42"/>
      <c r="AR310" s="229" t="s">
        <v>257</v>
      </c>
      <c r="AT310" s="229" t="s">
        <v>226</v>
      </c>
      <c r="AU310" s="229" t="s">
        <v>84</v>
      </c>
      <c r="AY310" s="21" t="s">
        <v>223</v>
      </c>
      <c r="BE310" s="230">
        <f>IF(N310="základní",J310,0)</f>
        <v>0</v>
      </c>
      <c r="BF310" s="230">
        <f>IF(N310="snížená",J310,0)</f>
        <v>0</v>
      </c>
      <c r="BG310" s="230">
        <f>IF(N310="zákl. přenesená",J310,0)</f>
        <v>0</v>
      </c>
      <c r="BH310" s="230">
        <f>IF(N310="sníž. přenesená",J310,0)</f>
        <v>0</v>
      </c>
      <c r="BI310" s="230">
        <f>IF(N310="nulová",J310,0)</f>
        <v>0</v>
      </c>
      <c r="BJ310" s="21" t="s">
        <v>82</v>
      </c>
      <c r="BK310" s="230">
        <f>ROUND(I310*H310,2)</f>
        <v>0</v>
      </c>
      <c r="BL310" s="21" t="s">
        <v>257</v>
      </c>
      <c r="BM310" s="229" t="s">
        <v>1384</v>
      </c>
    </row>
    <row r="311" s="2" customFormat="1" ht="16.5" customHeight="1">
      <c r="A311" s="42"/>
      <c r="B311" s="43"/>
      <c r="C311" s="218" t="s">
        <v>935</v>
      </c>
      <c r="D311" s="218" t="s">
        <v>226</v>
      </c>
      <c r="E311" s="219" t="s">
        <v>2054</v>
      </c>
      <c r="F311" s="220" t="s">
        <v>2055</v>
      </c>
      <c r="G311" s="221" t="s">
        <v>383</v>
      </c>
      <c r="H311" s="222">
        <v>1</v>
      </c>
      <c r="I311" s="223"/>
      <c r="J311" s="224">
        <f>ROUND(I311*H311,2)</f>
        <v>0</v>
      </c>
      <c r="K311" s="220" t="s">
        <v>28</v>
      </c>
      <c r="L311" s="48"/>
      <c r="M311" s="225" t="s">
        <v>28</v>
      </c>
      <c r="N311" s="226" t="s">
        <v>45</v>
      </c>
      <c r="O311" s="88"/>
      <c r="P311" s="227">
        <f>O311*H311</f>
        <v>0</v>
      </c>
      <c r="Q311" s="227">
        <v>0</v>
      </c>
      <c r="R311" s="227">
        <f>Q311*H311</f>
        <v>0</v>
      </c>
      <c r="S311" s="227">
        <v>0</v>
      </c>
      <c r="T311" s="228">
        <f>S311*H311</f>
        <v>0</v>
      </c>
      <c r="U311" s="42"/>
      <c r="V311" s="42"/>
      <c r="W311" s="42"/>
      <c r="X311" s="42"/>
      <c r="Y311" s="42"/>
      <c r="Z311" s="42"/>
      <c r="AA311" s="42"/>
      <c r="AB311" s="42"/>
      <c r="AC311" s="42"/>
      <c r="AD311" s="42"/>
      <c r="AE311" s="42"/>
      <c r="AR311" s="229" t="s">
        <v>257</v>
      </c>
      <c r="AT311" s="229" t="s">
        <v>226</v>
      </c>
      <c r="AU311" s="229" t="s">
        <v>84</v>
      </c>
      <c r="AY311" s="21" t="s">
        <v>223</v>
      </c>
      <c r="BE311" s="230">
        <f>IF(N311="základní",J311,0)</f>
        <v>0</v>
      </c>
      <c r="BF311" s="230">
        <f>IF(N311="snížená",J311,0)</f>
        <v>0</v>
      </c>
      <c r="BG311" s="230">
        <f>IF(N311="zákl. přenesená",J311,0)</f>
        <v>0</v>
      </c>
      <c r="BH311" s="230">
        <f>IF(N311="sníž. přenesená",J311,0)</f>
        <v>0</v>
      </c>
      <c r="BI311" s="230">
        <f>IF(N311="nulová",J311,0)</f>
        <v>0</v>
      </c>
      <c r="BJ311" s="21" t="s">
        <v>82</v>
      </c>
      <c r="BK311" s="230">
        <f>ROUND(I311*H311,2)</f>
        <v>0</v>
      </c>
      <c r="BL311" s="21" t="s">
        <v>257</v>
      </c>
      <c r="BM311" s="229" t="s">
        <v>1385</v>
      </c>
    </row>
    <row r="312" s="2" customFormat="1" ht="16.5" customHeight="1">
      <c r="A312" s="42"/>
      <c r="B312" s="43"/>
      <c r="C312" s="218" t="s">
        <v>939</v>
      </c>
      <c r="D312" s="218" t="s">
        <v>226</v>
      </c>
      <c r="E312" s="219" t="s">
        <v>2056</v>
      </c>
      <c r="F312" s="220" t="s">
        <v>2057</v>
      </c>
      <c r="G312" s="221" t="s">
        <v>383</v>
      </c>
      <c r="H312" s="222">
        <v>1</v>
      </c>
      <c r="I312" s="223"/>
      <c r="J312" s="224">
        <f>ROUND(I312*H312,2)</f>
        <v>0</v>
      </c>
      <c r="K312" s="220" t="s">
        <v>28</v>
      </c>
      <c r="L312" s="48"/>
      <c r="M312" s="225" t="s">
        <v>28</v>
      </c>
      <c r="N312" s="226" t="s">
        <v>45</v>
      </c>
      <c r="O312" s="88"/>
      <c r="P312" s="227">
        <f>O312*H312</f>
        <v>0</v>
      </c>
      <c r="Q312" s="227">
        <v>0</v>
      </c>
      <c r="R312" s="227">
        <f>Q312*H312</f>
        <v>0</v>
      </c>
      <c r="S312" s="227">
        <v>0</v>
      </c>
      <c r="T312" s="228">
        <f>S312*H312</f>
        <v>0</v>
      </c>
      <c r="U312" s="42"/>
      <c r="V312" s="42"/>
      <c r="W312" s="42"/>
      <c r="X312" s="42"/>
      <c r="Y312" s="42"/>
      <c r="Z312" s="42"/>
      <c r="AA312" s="42"/>
      <c r="AB312" s="42"/>
      <c r="AC312" s="42"/>
      <c r="AD312" s="42"/>
      <c r="AE312" s="42"/>
      <c r="AR312" s="229" t="s">
        <v>257</v>
      </c>
      <c r="AT312" s="229" t="s">
        <v>226</v>
      </c>
      <c r="AU312" s="229" t="s">
        <v>84</v>
      </c>
      <c r="AY312" s="21" t="s">
        <v>223</v>
      </c>
      <c r="BE312" s="230">
        <f>IF(N312="základní",J312,0)</f>
        <v>0</v>
      </c>
      <c r="BF312" s="230">
        <f>IF(N312="snížená",J312,0)</f>
        <v>0</v>
      </c>
      <c r="BG312" s="230">
        <f>IF(N312="zákl. přenesená",J312,0)</f>
        <v>0</v>
      </c>
      <c r="BH312" s="230">
        <f>IF(N312="sníž. přenesená",J312,0)</f>
        <v>0</v>
      </c>
      <c r="BI312" s="230">
        <f>IF(N312="nulová",J312,0)</f>
        <v>0</v>
      </c>
      <c r="BJ312" s="21" t="s">
        <v>82</v>
      </c>
      <c r="BK312" s="230">
        <f>ROUND(I312*H312,2)</f>
        <v>0</v>
      </c>
      <c r="BL312" s="21" t="s">
        <v>257</v>
      </c>
      <c r="BM312" s="229" t="s">
        <v>1388</v>
      </c>
    </row>
    <row r="313" s="2" customFormat="1" ht="16.5" customHeight="1">
      <c r="A313" s="42"/>
      <c r="B313" s="43"/>
      <c r="C313" s="218" t="s">
        <v>943</v>
      </c>
      <c r="D313" s="218" t="s">
        <v>226</v>
      </c>
      <c r="E313" s="219" t="s">
        <v>2058</v>
      </c>
      <c r="F313" s="220" t="s">
        <v>2059</v>
      </c>
      <c r="G313" s="221" t="s">
        <v>383</v>
      </c>
      <c r="H313" s="222">
        <v>4</v>
      </c>
      <c r="I313" s="223"/>
      <c r="J313" s="224">
        <f>ROUND(I313*H313,2)</f>
        <v>0</v>
      </c>
      <c r="K313" s="220" t="s">
        <v>28</v>
      </c>
      <c r="L313" s="48"/>
      <c r="M313" s="225" t="s">
        <v>28</v>
      </c>
      <c r="N313" s="226" t="s">
        <v>45</v>
      </c>
      <c r="O313" s="88"/>
      <c r="P313" s="227">
        <f>O313*H313</f>
        <v>0</v>
      </c>
      <c r="Q313" s="227">
        <v>0</v>
      </c>
      <c r="R313" s="227">
        <f>Q313*H313</f>
        <v>0</v>
      </c>
      <c r="S313" s="227">
        <v>0</v>
      </c>
      <c r="T313" s="228">
        <f>S313*H313</f>
        <v>0</v>
      </c>
      <c r="U313" s="42"/>
      <c r="V313" s="42"/>
      <c r="W313" s="42"/>
      <c r="X313" s="42"/>
      <c r="Y313" s="42"/>
      <c r="Z313" s="42"/>
      <c r="AA313" s="42"/>
      <c r="AB313" s="42"/>
      <c r="AC313" s="42"/>
      <c r="AD313" s="42"/>
      <c r="AE313" s="42"/>
      <c r="AR313" s="229" t="s">
        <v>257</v>
      </c>
      <c r="AT313" s="229" t="s">
        <v>226</v>
      </c>
      <c r="AU313" s="229" t="s">
        <v>84</v>
      </c>
      <c r="AY313" s="21" t="s">
        <v>223</v>
      </c>
      <c r="BE313" s="230">
        <f>IF(N313="základní",J313,0)</f>
        <v>0</v>
      </c>
      <c r="BF313" s="230">
        <f>IF(N313="snížená",J313,0)</f>
        <v>0</v>
      </c>
      <c r="BG313" s="230">
        <f>IF(N313="zákl. přenesená",J313,0)</f>
        <v>0</v>
      </c>
      <c r="BH313" s="230">
        <f>IF(N313="sníž. přenesená",J313,0)</f>
        <v>0</v>
      </c>
      <c r="BI313" s="230">
        <f>IF(N313="nulová",J313,0)</f>
        <v>0</v>
      </c>
      <c r="BJ313" s="21" t="s">
        <v>82</v>
      </c>
      <c r="BK313" s="230">
        <f>ROUND(I313*H313,2)</f>
        <v>0</v>
      </c>
      <c r="BL313" s="21" t="s">
        <v>257</v>
      </c>
      <c r="BM313" s="229" t="s">
        <v>1389</v>
      </c>
    </row>
    <row r="314" s="2" customFormat="1" ht="16.5" customHeight="1">
      <c r="A314" s="42"/>
      <c r="B314" s="43"/>
      <c r="C314" s="218" t="s">
        <v>947</v>
      </c>
      <c r="D314" s="218" t="s">
        <v>226</v>
      </c>
      <c r="E314" s="219" t="s">
        <v>2060</v>
      </c>
      <c r="F314" s="220" t="s">
        <v>2061</v>
      </c>
      <c r="G314" s="221" t="s">
        <v>383</v>
      </c>
      <c r="H314" s="222">
        <v>1</v>
      </c>
      <c r="I314" s="223"/>
      <c r="J314" s="224">
        <f>ROUND(I314*H314,2)</f>
        <v>0</v>
      </c>
      <c r="K314" s="220" t="s">
        <v>28</v>
      </c>
      <c r="L314" s="48"/>
      <c r="M314" s="225" t="s">
        <v>28</v>
      </c>
      <c r="N314" s="226" t="s">
        <v>45</v>
      </c>
      <c r="O314" s="88"/>
      <c r="P314" s="227">
        <f>O314*H314</f>
        <v>0</v>
      </c>
      <c r="Q314" s="227">
        <v>0</v>
      </c>
      <c r="R314" s="227">
        <f>Q314*H314</f>
        <v>0</v>
      </c>
      <c r="S314" s="227">
        <v>0</v>
      </c>
      <c r="T314" s="228">
        <f>S314*H314</f>
        <v>0</v>
      </c>
      <c r="U314" s="42"/>
      <c r="V314" s="42"/>
      <c r="W314" s="42"/>
      <c r="X314" s="42"/>
      <c r="Y314" s="42"/>
      <c r="Z314" s="42"/>
      <c r="AA314" s="42"/>
      <c r="AB314" s="42"/>
      <c r="AC314" s="42"/>
      <c r="AD314" s="42"/>
      <c r="AE314" s="42"/>
      <c r="AR314" s="229" t="s">
        <v>257</v>
      </c>
      <c r="AT314" s="229" t="s">
        <v>226</v>
      </c>
      <c r="AU314" s="229" t="s">
        <v>84</v>
      </c>
      <c r="AY314" s="21" t="s">
        <v>223</v>
      </c>
      <c r="BE314" s="230">
        <f>IF(N314="základní",J314,0)</f>
        <v>0</v>
      </c>
      <c r="BF314" s="230">
        <f>IF(N314="snížená",J314,0)</f>
        <v>0</v>
      </c>
      <c r="BG314" s="230">
        <f>IF(N314="zákl. přenesená",J314,0)</f>
        <v>0</v>
      </c>
      <c r="BH314" s="230">
        <f>IF(N314="sníž. přenesená",J314,0)</f>
        <v>0</v>
      </c>
      <c r="BI314" s="230">
        <f>IF(N314="nulová",J314,0)</f>
        <v>0</v>
      </c>
      <c r="BJ314" s="21" t="s">
        <v>82</v>
      </c>
      <c r="BK314" s="230">
        <f>ROUND(I314*H314,2)</f>
        <v>0</v>
      </c>
      <c r="BL314" s="21" t="s">
        <v>257</v>
      </c>
      <c r="BM314" s="229" t="s">
        <v>1390</v>
      </c>
    </row>
    <row r="315" s="2" customFormat="1" ht="16.5" customHeight="1">
      <c r="A315" s="42"/>
      <c r="B315" s="43"/>
      <c r="C315" s="218" t="s">
        <v>951</v>
      </c>
      <c r="D315" s="218" t="s">
        <v>226</v>
      </c>
      <c r="E315" s="219" t="s">
        <v>2062</v>
      </c>
      <c r="F315" s="220" t="s">
        <v>2063</v>
      </c>
      <c r="G315" s="221" t="s">
        <v>383</v>
      </c>
      <c r="H315" s="222">
        <v>3</v>
      </c>
      <c r="I315" s="223"/>
      <c r="J315" s="224">
        <f>ROUND(I315*H315,2)</f>
        <v>0</v>
      </c>
      <c r="K315" s="220" t="s">
        <v>28</v>
      </c>
      <c r="L315" s="48"/>
      <c r="M315" s="225" t="s">
        <v>28</v>
      </c>
      <c r="N315" s="226" t="s">
        <v>45</v>
      </c>
      <c r="O315" s="88"/>
      <c r="P315" s="227">
        <f>O315*H315</f>
        <v>0</v>
      </c>
      <c r="Q315" s="227">
        <v>0</v>
      </c>
      <c r="R315" s="227">
        <f>Q315*H315</f>
        <v>0</v>
      </c>
      <c r="S315" s="227">
        <v>0</v>
      </c>
      <c r="T315" s="228">
        <f>S315*H315</f>
        <v>0</v>
      </c>
      <c r="U315" s="42"/>
      <c r="V315" s="42"/>
      <c r="W315" s="42"/>
      <c r="X315" s="42"/>
      <c r="Y315" s="42"/>
      <c r="Z315" s="42"/>
      <c r="AA315" s="42"/>
      <c r="AB315" s="42"/>
      <c r="AC315" s="42"/>
      <c r="AD315" s="42"/>
      <c r="AE315" s="42"/>
      <c r="AR315" s="229" t="s">
        <v>257</v>
      </c>
      <c r="AT315" s="229" t="s">
        <v>226</v>
      </c>
      <c r="AU315" s="229" t="s">
        <v>84</v>
      </c>
      <c r="AY315" s="21" t="s">
        <v>223</v>
      </c>
      <c r="BE315" s="230">
        <f>IF(N315="základní",J315,0)</f>
        <v>0</v>
      </c>
      <c r="BF315" s="230">
        <f>IF(N315="snížená",J315,0)</f>
        <v>0</v>
      </c>
      <c r="BG315" s="230">
        <f>IF(N315="zákl. přenesená",J315,0)</f>
        <v>0</v>
      </c>
      <c r="BH315" s="230">
        <f>IF(N315="sníž. přenesená",J315,0)</f>
        <v>0</v>
      </c>
      <c r="BI315" s="230">
        <f>IF(N315="nulová",J315,0)</f>
        <v>0</v>
      </c>
      <c r="BJ315" s="21" t="s">
        <v>82</v>
      </c>
      <c r="BK315" s="230">
        <f>ROUND(I315*H315,2)</f>
        <v>0</v>
      </c>
      <c r="BL315" s="21" t="s">
        <v>257</v>
      </c>
      <c r="BM315" s="229" t="s">
        <v>1391</v>
      </c>
    </row>
    <row r="316" s="2" customFormat="1" ht="16.5" customHeight="1">
      <c r="A316" s="42"/>
      <c r="B316" s="43"/>
      <c r="C316" s="218" t="s">
        <v>955</v>
      </c>
      <c r="D316" s="218" t="s">
        <v>226</v>
      </c>
      <c r="E316" s="219" t="s">
        <v>2064</v>
      </c>
      <c r="F316" s="220" t="s">
        <v>2065</v>
      </c>
      <c r="G316" s="221" t="s">
        <v>383</v>
      </c>
      <c r="H316" s="222">
        <v>3</v>
      </c>
      <c r="I316" s="223"/>
      <c r="J316" s="224">
        <f>ROUND(I316*H316,2)</f>
        <v>0</v>
      </c>
      <c r="K316" s="220" t="s">
        <v>28</v>
      </c>
      <c r="L316" s="48"/>
      <c r="M316" s="225" t="s">
        <v>28</v>
      </c>
      <c r="N316" s="226" t="s">
        <v>45</v>
      </c>
      <c r="O316" s="88"/>
      <c r="P316" s="227">
        <f>O316*H316</f>
        <v>0</v>
      </c>
      <c r="Q316" s="227">
        <v>0</v>
      </c>
      <c r="R316" s="227">
        <f>Q316*H316</f>
        <v>0</v>
      </c>
      <c r="S316" s="227">
        <v>0</v>
      </c>
      <c r="T316" s="228">
        <f>S316*H316</f>
        <v>0</v>
      </c>
      <c r="U316" s="42"/>
      <c r="V316" s="42"/>
      <c r="W316" s="42"/>
      <c r="X316" s="42"/>
      <c r="Y316" s="42"/>
      <c r="Z316" s="42"/>
      <c r="AA316" s="42"/>
      <c r="AB316" s="42"/>
      <c r="AC316" s="42"/>
      <c r="AD316" s="42"/>
      <c r="AE316" s="42"/>
      <c r="AR316" s="229" t="s">
        <v>257</v>
      </c>
      <c r="AT316" s="229" t="s">
        <v>226</v>
      </c>
      <c r="AU316" s="229" t="s">
        <v>84</v>
      </c>
      <c r="AY316" s="21" t="s">
        <v>223</v>
      </c>
      <c r="BE316" s="230">
        <f>IF(N316="základní",J316,0)</f>
        <v>0</v>
      </c>
      <c r="BF316" s="230">
        <f>IF(N316="snížená",J316,0)</f>
        <v>0</v>
      </c>
      <c r="BG316" s="230">
        <f>IF(N316="zákl. přenesená",J316,0)</f>
        <v>0</v>
      </c>
      <c r="BH316" s="230">
        <f>IF(N316="sníž. přenesená",J316,0)</f>
        <v>0</v>
      </c>
      <c r="BI316" s="230">
        <f>IF(N316="nulová",J316,0)</f>
        <v>0</v>
      </c>
      <c r="BJ316" s="21" t="s">
        <v>82</v>
      </c>
      <c r="BK316" s="230">
        <f>ROUND(I316*H316,2)</f>
        <v>0</v>
      </c>
      <c r="BL316" s="21" t="s">
        <v>257</v>
      </c>
      <c r="BM316" s="229" t="s">
        <v>1392</v>
      </c>
    </row>
    <row r="317" s="2" customFormat="1" ht="16.5" customHeight="1">
      <c r="A317" s="42"/>
      <c r="B317" s="43"/>
      <c r="C317" s="218" t="s">
        <v>959</v>
      </c>
      <c r="D317" s="218" t="s">
        <v>226</v>
      </c>
      <c r="E317" s="219" t="s">
        <v>2066</v>
      </c>
      <c r="F317" s="220" t="s">
        <v>2067</v>
      </c>
      <c r="G317" s="221" t="s">
        <v>383</v>
      </c>
      <c r="H317" s="222">
        <v>2</v>
      </c>
      <c r="I317" s="223"/>
      <c r="J317" s="224">
        <f>ROUND(I317*H317,2)</f>
        <v>0</v>
      </c>
      <c r="K317" s="220" t="s">
        <v>230</v>
      </c>
      <c r="L317" s="48"/>
      <c r="M317" s="225" t="s">
        <v>28</v>
      </c>
      <c r="N317" s="226" t="s">
        <v>45</v>
      </c>
      <c r="O317" s="88"/>
      <c r="P317" s="227">
        <f>O317*H317</f>
        <v>0</v>
      </c>
      <c r="Q317" s="227">
        <v>6.9999999999999994E-05</v>
      </c>
      <c r="R317" s="227">
        <f>Q317*H317</f>
        <v>0.00013999999999999999</v>
      </c>
      <c r="S317" s="227">
        <v>0</v>
      </c>
      <c r="T317" s="228">
        <f>S317*H317</f>
        <v>0</v>
      </c>
      <c r="U317" s="42"/>
      <c r="V317" s="42"/>
      <c r="W317" s="42"/>
      <c r="X317" s="42"/>
      <c r="Y317" s="42"/>
      <c r="Z317" s="42"/>
      <c r="AA317" s="42"/>
      <c r="AB317" s="42"/>
      <c r="AC317" s="42"/>
      <c r="AD317" s="42"/>
      <c r="AE317" s="42"/>
      <c r="AR317" s="229" t="s">
        <v>257</v>
      </c>
      <c r="AT317" s="229" t="s">
        <v>226</v>
      </c>
      <c r="AU317" s="229" t="s">
        <v>84</v>
      </c>
      <c r="AY317" s="21" t="s">
        <v>223</v>
      </c>
      <c r="BE317" s="230">
        <f>IF(N317="základní",J317,0)</f>
        <v>0</v>
      </c>
      <c r="BF317" s="230">
        <f>IF(N317="snížená",J317,0)</f>
        <v>0</v>
      </c>
      <c r="BG317" s="230">
        <f>IF(N317="zákl. přenesená",J317,0)</f>
        <v>0</v>
      </c>
      <c r="BH317" s="230">
        <f>IF(N317="sníž. přenesená",J317,0)</f>
        <v>0</v>
      </c>
      <c r="BI317" s="230">
        <f>IF(N317="nulová",J317,0)</f>
        <v>0</v>
      </c>
      <c r="BJ317" s="21" t="s">
        <v>82</v>
      </c>
      <c r="BK317" s="230">
        <f>ROUND(I317*H317,2)</f>
        <v>0</v>
      </c>
      <c r="BL317" s="21" t="s">
        <v>257</v>
      </c>
      <c r="BM317" s="229" t="s">
        <v>1393</v>
      </c>
    </row>
    <row r="318" s="2" customFormat="1">
      <c r="A318" s="42"/>
      <c r="B318" s="43"/>
      <c r="C318" s="44"/>
      <c r="D318" s="231" t="s">
        <v>233</v>
      </c>
      <c r="E318" s="44"/>
      <c r="F318" s="232" t="s">
        <v>2068</v>
      </c>
      <c r="G318" s="44"/>
      <c r="H318" s="44"/>
      <c r="I318" s="233"/>
      <c r="J318" s="44"/>
      <c r="K318" s="44"/>
      <c r="L318" s="48"/>
      <c r="M318" s="234"/>
      <c r="N318" s="235"/>
      <c r="O318" s="88"/>
      <c r="P318" s="88"/>
      <c r="Q318" s="88"/>
      <c r="R318" s="88"/>
      <c r="S318" s="88"/>
      <c r="T318" s="89"/>
      <c r="U318" s="42"/>
      <c r="V318" s="42"/>
      <c r="W318" s="42"/>
      <c r="X318" s="42"/>
      <c r="Y318" s="42"/>
      <c r="Z318" s="42"/>
      <c r="AA318" s="42"/>
      <c r="AB318" s="42"/>
      <c r="AC318" s="42"/>
      <c r="AD318" s="42"/>
      <c r="AE318" s="42"/>
      <c r="AT318" s="21" t="s">
        <v>233</v>
      </c>
      <c r="AU318" s="21" t="s">
        <v>84</v>
      </c>
    </row>
    <row r="319" s="2" customFormat="1" ht="16.5" customHeight="1">
      <c r="A319" s="42"/>
      <c r="B319" s="43"/>
      <c r="C319" s="218" t="s">
        <v>966</v>
      </c>
      <c r="D319" s="218" t="s">
        <v>226</v>
      </c>
      <c r="E319" s="219" t="s">
        <v>2069</v>
      </c>
      <c r="F319" s="220" t="s">
        <v>2070</v>
      </c>
      <c r="G319" s="221" t="s">
        <v>383</v>
      </c>
      <c r="H319" s="222">
        <v>1</v>
      </c>
      <c r="I319" s="223"/>
      <c r="J319" s="224">
        <f>ROUND(I319*H319,2)</f>
        <v>0</v>
      </c>
      <c r="K319" s="220" t="s">
        <v>230</v>
      </c>
      <c r="L319" s="48"/>
      <c r="M319" s="225" t="s">
        <v>28</v>
      </c>
      <c r="N319" s="226" t="s">
        <v>45</v>
      </c>
      <c r="O319" s="88"/>
      <c r="P319" s="227">
        <f>O319*H319</f>
        <v>0</v>
      </c>
      <c r="Q319" s="227">
        <v>0.00031</v>
      </c>
      <c r="R319" s="227">
        <f>Q319*H319</f>
        <v>0.00031</v>
      </c>
      <c r="S319" s="227">
        <v>0</v>
      </c>
      <c r="T319" s="228">
        <f>S319*H319</f>
        <v>0</v>
      </c>
      <c r="U319" s="42"/>
      <c r="V319" s="42"/>
      <c r="W319" s="42"/>
      <c r="X319" s="42"/>
      <c r="Y319" s="42"/>
      <c r="Z319" s="42"/>
      <c r="AA319" s="42"/>
      <c r="AB319" s="42"/>
      <c r="AC319" s="42"/>
      <c r="AD319" s="42"/>
      <c r="AE319" s="42"/>
      <c r="AR319" s="229" t="s">
        <v>257</v>
      </c>
      <c r="AT319" s="229" t="s">
        <v>226</v>
      </c>
      <c r="AU319" s="229" t="s">
        <v>84</v>
      </c>
      <c r="AY319" s="21" t="s">
        <v>223</v>
      </c>
      <c r="BE319" s="230">
        <f>IF(N319="základní",J319,0)</f>
        <v>0</v>
      </c>
      <c r="BF319" s="230">
        <f>IF(N319="snížená",J319,0)</f>
        <v>0</v>
      </c>
      <c r="BG319" s="230">
        <f>IF(N319="zákl. přenesená",J319,0)</f>
        <v>0</v>
      </c>
      <c r="BH319" s="230">
        <f>IF(N319="sníž. přenesená",J319,0)</f>
        <v>0</v>
      </c>
      <c r="BI319" s="230">
        <f>IF(N319="nulová",J319,0)</f>
        <v>0</v>
      </c>
      <c r="BJ319" s="21" t="s">
        <v>82</v>
      </c>
      <c r="BK319" s="230">
        <f>ROUND(I319*H319,2)</f>
        <v>0</v>
      </c>
      <c r="BL319" s="21" t="s">
        <v>257</v>
      </c>
      <c r="BM319" s="229" t="s">
        <v>1394</v>
      </c>
    </row>
    <row r="320" s="2" customFormat="1">
      <c r="A320" s="42"/>
      <c r="B320" s="43"/>
      <c r="C320" s="44"/>
      <c r="D320" s="231" t="s">
        <v>233</v>
      </c>
      <c r="E320" s="44"/>
      <c r="F320" s="232" t="s">
        <v>2071</v>
      </c>
      <c r="G320" s="44"/>
      <c r="H320" s="44"/>
      <c r="I320" s="233"/>
      <c r="J320" s="44"/>
      <c r="K320" s="44"/>
      <c r="L320" s="48"/>
      <c r="M320" s="234"/>
      <c r="N320" s="235"/>
      <c r="O320" s="88"/>
      <c r="P320" s="88"/>
      <c r="Q320" s="88"/>
      <c r="R320" s="88"/>
      <c r="S320" s="88"/>
      <c r="T320" s="89"/>
      <c r="U320" s="42"/>
      <c r="V320" s="42"/>
      <c r="W320" s="42"/>
      <c r="X320" s="42"/>
      <c r="Y320" s="42"/>
      <c r="Z320" s="42"/>
      <c r="AA320" s="42"/>
      <c r="AB320" s="42"/>
      <c r="AC320" s="42"/>
      <c r="AD320" s="42"/>
      <c r="AE320" s="42"/>
      <c r="AT320" s="21" t="s">
        <v>233</v>
      </c>
      <c r="AU320" s="21" t="s">
        <v>84</v>
      </c>
    </row>
    <row r="321" s="2" customFormat="1" ht="16.5" customHeight="1">
      <c r="A321" s="42"/>
      <c r="B321" s="43"/>
      <c r="C321" s="218" t="s">
        <v>971</v>
      </c>
      <c r="D321" s="218" t="s">
        <v>226</v>
      </c>
      <c r="E321" s="219" t="s">
        <v>2072</v>
      </c>
      <c r="F321" s="220" t="s">
        <v>2073</v>
      </c>
      <c r="G321" s="221" t="s">
        <v>501</v>
      </c>
      <c r="H321" s="222">
        <v>3</v>
      </c>
      <c r="I321" s="223"/>
      <c r="J321" s="224">
        <f>ROUND(I321*H321,2)</f>
        <v>0</v>
      </c>
      <c r="K321" s="220" t="s">
        <v>230</v>
      </c>
      <c r="L321" s="48"/>
      <c r="M321" s="225" t="s">
        <v>28</v>
      </c>
      <c r="N321" s="226" t="s">
        <v>45</v>
      </c>
      <c r="O321" s="88"/>
      <c r="P321" s="227">
        <f>O321*H321</f>
        <v>0</v>
      </c>
      <c r="Q321" s="227">
        <v>0</v>
      </c>
      <c r="R321" s="227">
        <f>Q321*H321</f>
        <v>0</v>
      </c>
      <c r="S321" s="227">
        <v>0.034200000000000001</v>
      </c>
      <c r="T321" s="228">
        <f>S321*H321</f>
        <v>0.1026</v>
      </c>
      <c r="U321" s="42"/>
      <c r="V321" s="42"/>
      <c r="W321" s="42"/>
      <c r="X321" s="42"/>
      <c r="Y321" s="42"/>
      <c r="Z321" s="42"/>
      <c r="AA321" s="42"/>
      <c r="AB321" s="42"/>
      <c r="AC321" s="42"/>
      <c r="AD321" s="42"/>
      <c r="AE321" s="42"/>
      <c r="AR321" s="229" t="s">
        <v>257</v>
      </c>
      <c r="AT321" s="229" t="s">
        <v>226</v>
      </c>
      <c r="AU321" s="229" t="s">
        <v>84</v>
      </c>
      <c r="AY321" s="21" t="s">
        <v>223</v>
      </c>
      <c r="BE321" s="230">
        <f>IF(N321="základní",J321,0)</f>
        <v>0</v>
      </c>
      <c r="BF321" s="230">
        <f>IF(N321="snížená",J321,0)</f>
        <v>0</v>
      </c>
      <c r="BG321" s="230">
        <f>IF(N321="zákl. přenesená",J321,0)</f>
        <v>0</v>
      </c>
      <c r="BH321" s="230">
        <f>IF(N321="sníž. přenesená",J321,0)</f>
        <v>0</v>
      </c>
      <c r="BI321" s="230">
        <f>IF(N321="nulová",J321,0)</f>
        <v>0</v>
      </c>
      <c r="BJ321" s="21" t="s">
        <v>82</v>
      </c>
      <c r="BK321" s="230">
        <f>ROUND(I321*H321,2)</f>
        <v>0</v>
      </c>
      <c r="BL321" s="21" t="s">
        <v>257</v>
      </c>
      <c r="BM321" s="229" t="s">
        <v>1395</v>
      </c>
    </row>
    <row r="322" s="2" customFormat="1">
      <c r="A322" s="42"/>
      <c r="B322" s="43"/>
      <c r="C322" s="44"/>
      <c r="D322" s="231" t="s">
        <v>233</v>
      </c>
      <c r="E322" s="44"/>
      <c r="F322" s="232" t="s">
        <v>2074</v>
      </c>
      <c r="G322" s="44"/>
      <c r="H322" s="44"/>
      <c r="I322" s="233"/>
      <c r="J322" s="44"/>
      <c r="K322" s="44"/>
      <c r="L322" s="48"/>
      <c r="M322" s="234"/>
      <c r="N322" s="235"/>
      <c r="O322" s="88"/>
      <c r="P322" s="88"/>
      <c r="Q322" s="88"/>
      <c r="R322" s="88"/>
      <c r="S322" s="88"/>
      <c r="T322" s="89"/>
      <c r="U322" s="42"/>
      <c r="V322" s="42"/>
      <c r="W322" s="42"/>
      <c r="X322" s="42"/>
      <c r="Y322" s="42"/>
      <c r="Z322" s="42"/>
      <c r="AA322" s="42"/>
      <c r="AB322" s="42"/>
      <c r="AC322" s="42"/>
      <c r="AD322" s="42"/>
      <c r="AE322" s="42"/>
      <c r="AT322" s="21" t="s">
        <v>233</v>
      </c>
      <c r="AU322" s="21" t="s">
        <v>84</v>
      </c>
    </row>
    <row r="323" s="2" customFormat="1" ht="16.5" customHeight="1">
      <c r="A323" s="42"/>
      <c r="B323" s="43"/>
      <c r="C323" s="218" t="s">
        <v>976</v>
      </c>
      <c r="D323" s="218" t="s">
        <v>226</v>
      </c>
      <c r="E323" s="219" t="s">
        <v>2075</v>
      </c>
      <c r="F323" s="220" t="s">
        <v>2076</v>
      </c>
      <c r="G323" s="221" t="s">
        <v>383</v>
      </c>
      <c r="H323" s="222">
        <v>3</v>
      </c>
      <c r="I323" s="223"/>
      <c r="J323" s="224">
        <f>ROUND(I323*H323,2)</f>
        <v>0</v>
      </c>
      <c r="K323" s="220" t="s">
        <v>230</v>
      </c>
      <c r="L323" s="48"/>
      <c r="M323" s="225" t="s">
        <v>28</v>
      </c>
      <c r="N323" s="226" t="s">
        <v>45</v>
      </c>
      <c r="O323" s="88"/>
      <c r="P323" s="227">
        <f>O323*H323</f>
        <v>0</v>
      </c>
      <c r="Q323" s="227">
        <v>0.00123</v>
      </c>
      <c r="R323" s="227">
        <f>Q323*H323</f>
        <v>0.0036899999999999997</v>
      </c>
      <c r="S323" s="227">
        <v>0.00072000000000000005</v>
      </c>
      <c r="T323" s="228">
        <f>S323*H323</f>
        <v>0.00216</v>
      </c>
      <c r="U323" s="42"/>
      <c r="V323" s="42"/>
      <c r="W323" s="42"/>
      <c r="X323" s="42"/>
      <c r="Y323" s="42"/>
      <c r="Z323" s="42"/>
      <c r="AA323" s="42"/>
      <c r="AB323" s="42"/>
      <c r="AC323" s="42"/>
      <c r="AD323" s="42"/>
      <c r="AE323" s="42"/>
      <c r="AR323" s="229" t="s">
        <v>257</v>
      </c>
      <c r="AT323" s="229" t="s">
        <v>226</v>
      </c>
      <c r="AU323" s="229" t="s">
        <v>84</v>
      </c>
      <c r="AY323" s="21" t="s">
        <v>223</v>
      </c>
      <c r="BE323" s="230">
        <f>IF(N323="základní",J323,0)</f>
        <v>0</v>
      </c>
      <c r="BF323" s="230">
        <f>IF(N323="snížená",J323,0)</f>
        <v>0</v>
      </c>
      <c r="BG323" s="230">
        <f>IF(N323="zákl. přenesená",J323,0)</f>
        <v>0</v>
      </c>
      <c r="BH323" s="230">
        <f>IF(N323="sníž. přenesená",J323,0)</f>
        <v>0</v>
      </c>
      <c r="BI323" s="230">
        <f>IF(N323="nulová",J323,0)</f>
        <v>0</v>
      </c>
      <c r="BJ323" s="21" t="s">
        <v>82</v>
      </c>
      <c r="BK323" s="230">
        <f>ROUND(I323*H323,2)</f>
        <v>0</v>
      </c>
      <c r="BL323" s="21" t="s">
        <v>257</v>
      </c>
      <c r="BM323" s="229" t="s">
        <v>1396</v>
      </c>
    </row>
    <row r="324" s="2" customFormat="1">
      <c r="A324" s="42"/>
      <c r="B324" s="43"/>
      <c r="C324" s="44"/>
      <c r="D324" s="231" t="s">
        <v>233</v>
      </c>
      <c r="E324" s="44"/>
      <c r="F324" s="232" t="s">
        <v>2077</v>
      </c>
      <c r="G324" s="44"/>
      <c r="H324" s="44"/>
      <c r="I324" s="233"/>
      <c r="J324" s="44"/>
      <c r="K324" s="44"/>
      <c r="L324" s="48"/>
      <c r="M324" s="234"/>
      <c r="N324" s="235"/>
      <c r="O324" s="88"/>
      <c r="P324" s="88"/>
      <c r="Q324" s="88"/>
      <c r="R324" s="88"/>
      <c r="S324" s="88"/>
      <c r="T324" s="89"/>
      <c r="U324" s="42"/>
      <c r="V324" s="42"/>
      <c r="W324" s="42"/>
      <c r="X324" s="42"/>
      <c r="Y324" s="42"/>
      <c r="Z324" s="42"/>
      <c r="AA324" s="42"/>
      <c r="AB324" s="42"/>
      <c r="AC324" s="42"/>
      <c r="AD324" s="42"/>
      <c r="AE324" s="42"/>
      <c r="AT324" s="21" t="s">
        <v>233</v>
      </c>
      <c r="AU324" s="21" t="s">
        <v>84</v>
      </c>
    </row>
    <row r="325" s="2" customFormat="1" ht="16.5" customHeight="1">
      <c r="A325" s="42"/>
      <c r="B325" s="43"/>
      <c r="C325" s="218" t="s">
        <v>981</v>
      </c>
      <c r="D325" s="218" t="s">
        <v>226</v>
      </c>
      <c r="E325" s="219" t="s">
        <v>2078</v>
      </c>
      <c r="F325" s="220" t="s">
        <v>2079</v>
      </c>
      <c r="G325" s="221" t="s">
        <v>501</v>
      </c>
      <c r="H325" s="222">
        <v>1</v>
      </c>
      <c r="I325" s="223"/>
      <c r="J325" s="224">
        <f>ROUND(I325*H325,2)</f>
        <v>0</v>
      </c>
      <c r="K325" s="220" t="s">
        <v>230</v>
      </c>
      <c r="L325" s="48"/>
      <c r="M325" s="225" t="s">
        <v>28</v>
      </c>
      <c r="N325" s="226" t="s">
        <v>45</v>
      </c>
      <c r="O325" s="88"/>
      <c r="P325" s="227">
        <f>O325*H325</f>
        <v>0</v>
      </c>
      <c r="Q325" s="227">
        <v>0</v>
      </c>
      <c r="R325" s="227">
        <f>Q325*H325</f>
        <v>0</v>
      </c>
      <c r="S325" s="227">
        <v>0.01107</v>
      </c>
      <c r="T325" s="228">
        <f>S325*H325</f>
        <v>0.01107</v>
      </c>
      <c r="U325" s="42"/>
      <c r="V325" s="42"/>
      <c r="W325" s="42"/>
      <c r="X325" s="42"/>
      <c r="Y325" s="42"/>
      <c r="Z325" s="42"/>
      <c r="AA325" s="42"/>
      <c r="AB325" s="42"/>
      <c r="AC325" s="42"/>
      <c r="AD325" s="42"/>
      <c r="AE325" s="42"/>
      <c r="AR325" s="229" t="s">
        <v>257</v>
      </c>
      <c r="AT325" s="229" t="s">
        <v>226</v>
      </c>
      <c r="AU325" s="229" t="s">
        <v>84</v>
      </c>
      <c r="AY325" s="21" t="s">
        <v>223</v>
      </c>
      <c r="BE325" s="230">
        <f>IF(N325="základní",J325,0)</f>
        <v>0</v>
      </c>
      <c r="BF325" s="230">
        <f>IF(N325="snížená",J325,0)</f>
        <v>0</v>
      </c>
      <c r="BG325" s="230">
        <f>IF(N325="zákl. přenesená",J325,0)</f>
        <v>0</v>
      </c>
      <c r="BH325" s="230">
        <f>IF(N325="sníž. přenesená",J325,0)</f>
        <v>0</v>
      </c>
      <c r="BI325" s="230">
        <f>IF(N325="nulová",J325,0)</f>
        <v>0</v>
      </c>
      <c r="BJ325" s="21" t="s">
        <v>82</v>
      </c>
      <c r="BK325" s="230">
        <f>ROUND(I325*H325,2)</f>
        <v>0</v>
      </c>
      <c r="BL325" s="21" t="s">
        <v>257</v>
      </c>
      <c r="BM325" s="229" t="s">
        <v>1397</v>
      </c>
    </row>
    <row r="326" s="2" customFormat="1">
      <c r="A326" s="42"/>
      <c r="B326" s="43"/>
      <c r="C326" s="44"/>
      <c r="D326" s="231" t="s">
        <v>233</v>
      </c>
      <c r="E326" s="44"/>
      <c r="F326" s="232" t="s">
        <v>2080</v>
      </c>
      <c r="G326" s="44"/>
      <c r="H326" s="44"/>
      <c r="I326" s="233"/>
      <c r="J326" s="44"/>
      <c r="K326" s="44"/>
      <c r="L326" s="48"/>
      <c r="M326" s="234"/>
      <c r="N326" s="235"/>
      <c r="O326" s="88"/>
      <c r="P326" s="88"/>
      <c r="Q326" s="88"/>
      <c r="R326" s="88"/>
      <c r="S326" s="88"/>
      <c r="T326" s="89"/>
      <c r="U326" s="42"/>
      <c r="V326" s="42"/>
      <c r="W326" s="42"/>
      <c r="X326" s="42"/>
      <c r="Y326" s="42"/>
      <c r="Z326" s="42"/>
      <c r="AA326" s="42"/>
      <c r="AB326" s="42"/>
      <c r="AC326" s="42"/>
      <c r="AD326" s="42"/>
      <c r="AE326" s="42"/>
      <c r="AT326" s="21" t="s">
        <v>233</v>
      </c>
      <c r="AU326" s="21" t="s">
        <v>84</v>
      </c>
    </row>
    <row r="327" s="2" customFormat="1" ht="16.5" customHeight="1">
      <c r="A327" s="42"/>
      <c r="B327" s="43"/>
      <c r="C327" s="218" t="s">
        <v>986</v>
      </c>
      <c r="D327" s="218" t="s">
        <v>226</v>
      </c>
      <c r="E327" s="219" t="s">
        <v>2081</v>
      </c>
      <c r="F327" s="220" t="s">
        <v>2082</v>
      </c>
      <c r="G327" s="221" t="s">
        <v>383</v>
      </c>
      <c r="H327" s="222">
        <v>1</v>
      </c>
      <c r="I327" s="223"/>
      <c r="J327" s="224">
        <f>ROUND(I327*H327,2)</f>
        <v>0</v>
      </c>
      <c r="K327" s="220" t="s">
        <v>230</v>
      </c>
      <c r="L327" s="48"/>
      <c r="M327" s="225" t="s">
        <v>28</v>
      </c>
      <c r="N327" s="226" t="s">
        <v>45</v>
      </c>
      <c r="O327" s="88"/>
      <c r="P327" s="227">
        <f>O327*H327</f>
        <v>0</v>
      </c>
      <c r="Q327" s="227">
        <v>0.00093000000000000005</v>
      </c>
      <c r="R327" s="227">
        <f>Q327*H327</f>
        <v>0.00093000000000000005</v>
      </c>
      <c r="S327" s="227">
        <v>0.00036999999999999999</v>
      </c>
      <c r="T327" s="228">
        <f>S327*H327</f>
        <v>0.00036999999999999999</v>
      </c>
      <c r="U327" s="42"/>
      <c r="V327" s="42"/>
      <c r="W327" s="42"/>
      <c r="X327" s="42"/>
      <c r="Y327" s="42"/>
      <c r="Z327" s="42"/>
      <c r="AA327" s="42"/>
      <c r="AB327" s="42"/>
      <c r="AC327" s="42"/>
      <c r="AD327" s="42"/>
      <c r="AE327" s="42"/>
      <c r="AR327" s="229" t="s">
        <v>257</v>
      </c>
      <c r="AT327" s="229" t="s">
        <v>226</v>
      </c>
      <c r="AU327" s="229" t="s">
        <v>84</v>
      </c>
      <c r="AY327" s="21" t="s">
        <v>223</v>
      </c>
      <c r="BE327" s="230">
        <f>IF(N327="základní",J327,0)</f>
        <v>0</v>
      </c>
      <c r="BF327" s="230">
        <f>IF(N327="snížená",J327,0)</f>
        <v>0</v>
      </c>
      <c r="BG327" s="230">
        <f>IF(N327="zákl. přenesená",J327,0)</f>
        <v>0</v>
      </c>
      <c r="BH327" s="230">
        <f>IF(N327="sníž. přenesená",J327,0)</f>
        <v>0</v>
      </c>
      <c r="BI327" s="230">
        <f>IF(N327="nulová",J327,0)</f>
        <v>0</v>
      </c>
      <c r="BJ327" s="21" t="s">
        <v>82</v>
      </c>
      <c r="BK327" s="230">
        <f>ROUND(I327*H327,2)</f>
        <v>0</v>
      </c>
      <c r="BL327" s="21" t="s">
        <v>257</v>
      </c>
      <c r="BM327" s="229" t="s">
        <v>1398</v>
      </c>
    </row>
    <row r="328" s="2" customFormat="1">
      <c r="A328" s="42"/>
      <c r="B328" s="43"/>
      <c r="C328" s="44"/>
      <c r="D328" s="231" t="s">
        <v>233</v>
      </c>
      <c r="E328" s="44"/>
      <c r="F328" s="232" t="s">
        <v>2083</v>
      </c>
      <c r="G328" s="44"/>
      <c r="H328" s="44"/>
      <c r="I328" s="233"/>
      <c r="J328" s="44"/>
      <c r="K328" s="44"/>
      <c r="L328" s="48"/>
      <c r="M328" s="234"/>
      <c r="N328" s="235"/>
      <c r="O328" s="88"/>
      <c r="P328" s="88"/>
      <c r="Q328" s="88"/>
      <c r="R328" s="88"/>
      <c r="S328" s="88"/>
      <c r="T328" s="89"/>
      <c r="U328" s="42"/>
      <c r="V328" s="42"/>
      <c r="W328" s="42"/>
      <c r="X328" s="42"/>
      <c r="Y328" s="42"/>
      <c r="Z328" s="42"/>
      <c r="AA328" s="42"/>
      <c r="AB328" s="42"/>
      <c r="AC328" s="42"/>
      <c r="AD328" s="42"/>
      <c r="AE328" s="42"/>
      <c r="AT328" s="21" t="s">
        <v>233</v>
      </c>
      <c r="AU328" s="21" t="s">
        <v>84</v>
      </c>
    </row>
    <row r="329" s="2" customFormat="1" ht="16.5" customHeight="1">
      <c r="A329" s="42"/>
      <c r="B329" s="43"/>
      <c r="C329" s="218" t="s">
        <v>996</v>
      </c>
      <c r="D329" s="218" t="s">
        <v>226</v>
      </c>
      <c r="E329" s="219" t="s">
        <v>2084</v>
      </c>
      <c r="F329" s="220" t="s">
        <v>2085</v>
      </c>
      <c r="G329" s="221" t="s">
        <v>501</v>
      </c>
      <c r="H329" s="222">
        <v>6</v>
      </c>
      <c r="I329" s="223"/>
      <c r="J329" s="224">
        <f>ROUND(I329*H329,2)</f>
        <v>0</v>
      </c>
      <c r="K329" s="220" t="s">
        <v>230</v>
      </c>
      <c r="L329" s="48"/>
      <c r="M329" s="225" t="s">
        <v>28</v>
      </c>
      <c r="N329" s="226" t="s">
        <v>45</v>
      </c>
      <c r="O329" s="88"/>
      <c r="P329" s="227">
        <f>O329*H329</f>
        <v>0</v>
      </c>
      <c r="Q329" s="227">
        <v>0</v>
      </c>
      <c r="R329" s="227">
        <f>Q329*H329</f>
        <v>0</v>
      </c>
      <c r="S329" s="227">
        <v>0.019460000000000002</v>
      </c>
      <c r="T329" s="228">
        <f>S329*H329</f>
        <v>0.11676</v>
      </c>
      <c r="U329" s="42"/>
      <c r="V329" s="42"/>
      <c r="W329" s="42"/>
      <c r="X329" s="42"/>
      <c r="Y329" s="42"/>
      <c r="Z329" s="42"/>
      <c r="AA329" s="42"/>
      <c r="AB329" s="42"/>
      <c r="AC329" s="42"/>
      <c r="AD329" s="42"/>
      <c r="AE329" s="42"/>
      <c r="AR329" s="229" t="s">
        <v>257</v>
      </c>
      <c r="AT329" s="229" t="s">
        <v>226</v>
      </c>
      <c r="AU329" s="229" t="s">
        <v>84</v>
      </c>
      <c r="AY329" s="21" t="s">
        <v>223</v>
      </c>
      <c r="BE329" s="230">
        <f>IF(N329="základní",J329,0)</f>
        <v>0</v>
      </c>
      <c r="BF329" s="230">
        <f>IF(N329="snížená",J329,0)</f>
        <v>0</v>
      </c>
      <c r="BG329" s="230">
        <f>IF(N329="zákl. přenesená",J329,0)</f>
        <v>0</v>
      </c>
      <c r="BH329" s="230">
        <f>IF(N329="sníž. přenesená",J329,0)</f>
        <v>0</v>
      </c>
      <c r="BI329" s="230">
        <f>IF(N329="nulová",J329,0)</f>
        <v>0</v>
      </c>
      <c r="BJ329" s="21" t="s">
        <v>82</v>
      </c>
      <c r="BK329" s="230">
        <f>ROUND(I329*H329,2)</f>
        <v>0</v>
      </c>
      <c r="BL329" s="21" t="s">
        <v>257</v>
      </c>
      <c r="BM329" s="229" t="s">
        <v>1405</v>
      </c>
    </row>
    <row r="330" s="2" customFormat="1">
      <c r="A330" s="42"/>
      <c r="B330" s="43"/>
      <c r="C330" s="44"/>
      <c r="D330" s="231" t="s">
        <v>233</v>
      </c>
      <c r="E330" s="44"/>
      <c r="F330" s="232" t="s">
        <v>2086</v>
      </c>
      <c r="G330" s="44"/>
      <c r="H330" s="44"/>
      <c r="I330" s="233"/>
      <c r="J330" s="44"/>
      <c r="K330" s="44"/>
      <c r="L330" s="48"/>
      <c r="M330" s="234"/>
      <c r="N330" s="235"/>
      <c r="O330" s="88"/>
      <c r="P330" s="88"/>
      <c r="Q330" s="88"/>
      <c r="R330" s="88"/>
      <c r="S330" s="88"/>
      <c r="T330" s="89"/>
      <c r="U330" s="42"/>
      <c r="V330" s="42"/>
      <c r="W330" s="42"/>
      <c r="X330" s="42"/>
      <c r="Y330" s="42"/>
      <c r="Z330" s="42"/>
      <c r="AA330" s="42"/>
      <c r="AB330" s="42"/>
      <c r="AC330" s="42"/>
      <c r="AD330" s="42"/>
      <c r="AE330" s="42"/>
      <c r="AT330" s="21" t="s">
        <v>233</v>
      </c>
      <c r="AU330" s="21" t="s">
        <v>84</v>
      </c>
    </row>
    <row r="331" s="2" customFormat="1" ht="16.5" customHeight="1">
      <c r="A331" s="42"/>
      <c r="B331" s="43"/>
      <c r="C331" s="218" t="s">
        <v>1001</v>
      </c>
      <c r="D331" s="218" t="s">
        <v>226</v>
      </c>
      <c r="E331" s="219" t="s">
        <v>2087</v>
      </c>
      <c r="F331" s="220" t="s">
        <v>2088</v>
      </c>
      <c r="G331" s="221" t="s">
        <v>383</v>
      </c>
      <c r="H331" s="222">
        <v>5</v>
      </c>
      <c r="I331" s="223"/>
      <c r="J331" s="224">
        <f>ROUND(I331*H331,2)</f>
        <v>0</v>
      </c>
      <c r="K331" s="220" t="s">
        <v>28</v>
      </c>
      <c r="L331" s="48"/>
      <c r="M331" s="225" t="s">
        <v>28</v>
      </c>
      <c r="N331" s="226" t="s">
        <v>45</v>
      </c>
      <c r="O331" s="88"/>
      <c r="P331" s="227">
        <f>O331*H331</f>
        <v>0</v>
      </c>
      <c r="Q331" s="227">
        <v>0</v>
      </c>
      <c r="R331" s="227">
        <f>Q331*H331</f>
        <v>0</v>
      </c>
      <c r="S331" s="227">
        <v>0</v>
      </c>
      <c r="T331" s="228">
        <f>S331*H331</f>
        <v>0</v>
      </c>
      <c r="U331" s="42"/>
      <c r="V331" s="42"/>
      <c r="W331" s="42"/>
      <c r="X331" s="42"/>
      <c r="Y331" s="42"/>
      <c r="Z331" s="42"/>
      <c r="AA331" s="42"/>
      <c r="AB331" s="42"/>
      <c r="AC331" s="42"/>
      <c r="AD331" s="42"/>
      <c r="AE331" s="42"/>
      <c r="AR331" s="229" t="s">
        <v>257</v>
      </c>
      <c r="AT331" s="229" t="s">
        <v>226</v>
      </c>
      <c r="AU331" s="229" t="s">
        <v>84</v>
      </c>
      <c r="AY331" s="21" t="s">
        <v>223</v>
      </c>
      <c r="BE331" s="230">
        <f>IF(N331="základní",J331,0)</f>
        <v>0</v>
      </c>
      <c r="BF331" s="230">
        <f>IF(N331="snížená",J331,0)</f>
        <v>0</v>
      </c>
      <c r="BG331" s="230">
        <f>IF(N331="zákl. přenesená",J331,0)</f>
        <v>0</v>
      </c>
      <c r="BH331" s="230">
        <f>IF(N331="sníž. přenesená",J331,0)</f>
        <v>0</v>
      </c>
      <c r="BI331" s="230">
        <f>IF(N331="nulová",J331,0)</f>
        <v>0</v>
      </c>
      <c r="BJ331" s="21" t="s">
        <v>82</v>
      </c>
      <c r="BK331" s="230">
        <f>ROUND(I331*H331,2)</f>
        <v>0</v>
      </c>
      <c r="BL331" s="21" t="s">
        <v>257</v>
      </c>
      <c r="BM331" s="229" t="s">
        <v>1408</v>
      </c>
    </row>
    <row r="332" s="2" customFormat="1" ht="16.5" customHeight="1">
      <c r="A332" s="42"/>
      <c r="B332" s="43"/>
      <c r="C332" s="218" t="s">
        <v>1006</v>
      </c>
      <c r="D332" s="218" t="s">
        <v>226</v>
      </c>
      <c r="E332" s="219" t="s">
        <v>2089</v>
      </c>
      <c r="F332" s="220" t="s">
        <v>2090</v>
      </c>
      <c r="G332" s="221" t="s">
        <v>501</v>
      </c>
      <c r="H332" s="222">
        <v>1</v>
      </c>
      <c r="I332" s="223"/>
      <c r="J332" s="224">
        <f>ROUND(I332*H332,2)</f>
        <v>0</v>
      </c>
      <c r="K332" s="220" t="s">
        <v>230</v>
      </c>
      <c r="L332" s="48"/>
      <c r="M332" s="225" t="s">
        <v>28</v>
      </c>
      <c r="N332" s="226" t="s">
        <v>45</v>
      </c>
      <c r="O332" s="88"/>
      <c r="P332" s="227">
        <f>O332*H332</f>
        <v>0</v>
      </c>
      <c r="Q332" s="227">
        <v>0</v>
      </c>
      <c r="R332" s="227">
        <f>Q332*H332</f>
        <v>0</v>
      </c>
      <c r="S332" s="227">
        <v>0.071499999999999994</v>
      </c>
      <c r="T332" s="228">
        <f>S332*H332</f>
        <v>0.071499999999999994</v>
      </c>
      <c r="U332" s="42"/>
      <c r="V332" s="42"/>
      <c r="W332" s="42"/>
      <c r="X332" s="42"/>
      <c r="Y332" s="42"/>
      <c r="Z332" s="42"/>
      <c r="AA332" s="42"/>
      <c r="AB332" s="42"/>
      <c r="AC332" s="42"/>
      <c r="AD332" s="42"/>
      <c r="AE332" s="42"/>
      <c r="AR332" s="229" t="s">
        <v>257</v>
      </c>
      <c r="AT332" s="229" t="s">
        <v>226</v>
      </c>
      <c r="AU332" s="229" t="s">
        <v>84</v>
      </c>
      <c r="AY332" s="21" t="s">
        <v>223</v>
      </c>
      <c r="BE332" s="230">
        <f>IF(N332="základní",J332,0)</f>
        <v>0</v>
      </c>
      <c r="BF332" s="230">
        <f>IF(N332="snížená",J332,0)</f>
        <v>0</v>
      </c>
      <c r="BG332" s="230">
        <f>IF(N332="zákl. přenesená",J332,0)</f>
        <v>0</v>
      </c>
      <c r="BH332" s="230">
        <f>IF(N332="sníž. přenesená",J332,0)</f>
        <v>0</v>
      </c>
      <c r="BI332" s="230">
        <f>IF(N332="nulová",J332,0)</f>
        <v>0</v>
      </c>
      <c r="BJ332" s="21" t="s">
        <v>82</v>
      </c>
      <c r="BK332" s="230">
        <f>ROUND(I332*H332,2)</f>
        <v>0</v>
      </c>
      <c r="BL332" s="21" t="s">
        <v>257</v>
      </c>
      <c r="BM332" s="229" t="s">
        <v>1411</v>
      </c>
    </row>
    <row r="333" s="2" customFormat="1">
      <c r="A333" s="42"/>
      <c r="B333" s="43"/>
      <c r="C333" s="44"/>
      <c r="D333" s="231" t="s">
        <v>233</v>
      </c>
      <c r="E333" s="44"/>
      <c r="F333" s="232" t="s">
        <v>2091</v>
      </c>
      <c r="G333" s="44"/>
      <c r="H333" s="44"/>
      <c r="I333" s="233"/>
      <c r="J333" s="44"/>
      <c r="K333" s="44"/>
      <c r="L333" s="48"/>
      <c r="M333" s="234"/>
      <c r="N333" s="235"/>
      <c r="O333" s="88"/>
      <c r="P333" s="88"/>
      <c r="Q333" s="88"/>
      <c r="R333" s="88"/>
      <c r="S333" s="88"/>
      <c r="T333" s="89"/>
      <c r="U333" s="42"/>
      <c r="V333" s="42"/>
      <c r="W333" s="42"/>
      <c r="X333" s="42"/>
      <c r="Y333" s="42"/>
      <c r="Z333" s="42"/>
      <c r="AA333" s="42"/>
      <c r="AB333" s="42"/>
      <c r="AC333" s="42"/>
      <c r="AD333" s="42"/>
      <c r="AE333" s="42"/>
      <c r="AT333" s="21" t="s">
        <v>233</v>
      </c>
      <c r="AU333" s="21" t="s">
        <v>84</v>
      </c>
    </row>
    <row r="334" s="2" customFormat="1" ht="16.5" customHeight="1">
      <c r="A334" s="42"/>
      <c r="B334" s="43"/>
      <c r="C334" s="218" t="s">
        <v>1011</v>
      </c>
      <c r="D334" s="218" t="s">
        <v>226</v>
      </c>
      <c r="E334" s="219" t="s">
        <v>2092</v>
      </c>
      <c r="F334" s="220" t="s">
        <v>2093</v>
      </c>
      <c r="G334" s="221" t="s">
        <v>501</v>
      </c>
      <c r="H334" s="222">
        <v>3</v>
      </c>
      <c r="I334" s="223"/>
      <c r="J334" s="224">
        <f>ROUND(I334*H334,2)</f>
        <v>0</v>
      </c>
      <c r="K334" s="220" t="s">
        <v>230</v>
      </c>
      <c r="L334" s="48"/>
      <c r="M334" s="225" t="s">
        <v>28</v>
      </c>
      <c r="N334" s="226" t="s">
        <v>45</v>
      </c>
      <c r="O334" s="88"/>
      <c r="P334" s="227">
        <f>O334*H334</f>
        <v>0</v>
      </c>
      <c r="Q334" s="227">
        <v>0</v>
      </c>
      <c r="R334" s="227">
        <f>Q334*H334</f>
        <v>0</v>
      </c>
      <c r="S334" s="227">
        <v>0.034700000000000002</v>
      </c>
      <c r="T334" s="228">
        <f>S334*H334</f>
        <v>0.1041</v>
      </c>
      <c r="U334" s="42"/>
      <c r="V334" s="42"/>
      <c r="W334" s="42"/>
      <c r="X334" s="42"/>
      <c r="Y334" s="42"/>
      <c r="Z334" s="42"/>
      <c r="AA334" s="42"/>
      <c r="AB334" s="42"/>
      <c r="AC334" s="42"/>
      <c r="AD334" s="42"/>
      <c r="AE334" s="42"/>
      <c r="AR334" s="229" t="s">
        <v>257</v>
      </c>
      <c r="AT334" s="229" t="s">
        <v>226</v>
      </c>
      <c r="AU334" s="229" t="s">
        <v>84</v>
      </c>
      <c r="AY334" s="21" t="s">
        <v>223</v>
      </c>
      <c r="BE334" s="230">
        <f>IF(N334="základní",J334,0)</f>
        <v>0</v>
      </c>
      <c r="BF334" s="230">
        <f>IF(N334="snížená",J334,0)</f>
        <v>0</v>
      </c>
      <c r="BG334" s="230">
        <f>IF(N334="zákl. přenesená",J334,0)</f>
        <v>0</v>
      </c>
      <c r="BH334" s="230">
        <f>IF(N334="sníž. přenesená",J334,0)</f>
        <v>0</v>
      </c>
      <c r="BI334" s="230">
        <f>IF(N334="nulová",J334,0)</f>
        <v>0</v>
      </c>
      <c r="BJ334" s="21" t="s">
        <v>82</v>
      </c>
      <c r="BK334" s="230">
        <f>ROUND(I334*H334,2)</f>
        <v>0</v>
      </c>
      <c r="BL334" s="21" t="s">
        <v>257</v>
      </c>
      <c r="BM334" s="229" t="s">
        <v>1414</v>
      </c>
    </row>
    <row r="335" s="2" customFormat="1">
      <c r="A335" s="42"/>
      <c r="B335" s="43"/>
      <c r="C335" s="44"/>
      <c r="D335" s="231" t="s">
        <v>233</v>
      </c>
      <c r="E335" s="44"/>
      <c r="F335" s="232" t="s">
        <v>2094</v>
      </c>
      <c r="G335" s="44"/>
      <c r="H335" s="44"/>
      <c r="I335" s="233"/>
      <c r="J335" s="44"/>
      <c r="K335" s="44"/>
      <c r="L335" s="48"/>
      <c r="M335" s="234"/>
      <c r="N335" s="235"/>
      <c r="O335" s="88"/>
      <c r="P335" s="88"/>
      <c r="Q335" s="88"/>
      <c r="R335" s="88"/>
      <c r="S335" s="88"/>
      <c r="T335" s="89"/>
      <c r="U335" s="42"/>
      <c r="V335" s="42"/>
      <c r="W335" s="42"/>
      <c r="X335" s="42"/>
      <c r="Y335" s="42"/>
      <c r="Z335" s="42"/>
      <c r="AA335" s="42"/>
      <c r="AB335" s="42"/>
      <c r="AC335" s="42"/>
      <c r="AD335" s="42"/>
      <c r="AE335" s="42"/>
      <c r="AT335" s="21" t="s">
        <v>233</v>
      </c>
      <c r="AU335" s="21" t="s">
        <v>84</v>
      </c>
    </row>
    <row r="336" s="2" customFormat="1" ht="16.5" customHeight="1">
      <c r="A336" s="42"/>
      <c r="B336" s="43"/>
      <c r="C336" s="218" t="s">
        <v>1018</v>
      </c>
      <c r="D336" s="218" t="s">
        <v>226</v>
      </c>
      <c r="E336" s="219" t="s">
        <v>2095</v>
      </c>
      <c r="F336" s="220" t="s">
        <v>2096</v>
      </c>
      <c r="G336" s="221" t="s">
        <v>501</v>
      </c>
      <c r="H336" s="222">
        <v>2</v>
      </c>
      <c r="I336" s="223"/>
      <c r="J336" s="224">
        <f>ROUND(I336*H336,2)</f>
        <v>0</v>
      </c>
      <c r="K336" s="220" t="s">
        <v>230</v>
      </c>
      <c r="L336" s="48"/>
      <c r="M336" s="225" t="s">
        <v>28</v>
      </c>
      <c r="N336" s="226" t="s">
        <v>45</v>
      </c>
      <c r="O336" s="88"/>
      <c r="P336" s="227">
        <f>O336*H336</f>
        <v>0</v>
      </c>
      <c r="Q336" s="227">
        <v>0.00066</v>
      </c>
      <c r="R336" s="227">
        <f>Q336*H336</f>
        <v>0.00132</v>
      </c>
      <c r="S336" s="227">
        <v>0</v>
      </c>
      <c r="T336" s="228">
        <f>S336*H336</f>
        <v>0</v>
      </c>
      <c r="U336" s="42"/>
      <c r="V336" s="42"/>
      <c r="W336" s="42"/>
      <c r="X336" s="42"/>
      <c r="Y336" s="42"/>
      <c r="Z336" s="42"/>
      <c r="AA336" s="42"/>
      <c r="AB336" s="42"/>
      <c r="AC336" s="42"/>
      <c r="AD336" s="42"/>
      <c r="AE336" s="42"/>
      <c r="AR336" s="229" t="s">
        <v>257</v>
      </c>
      <c r="AT336" s="229" t="s">
        <v>226</v>
      </c>
      <c r="AU336" s="229" t="s">
        <v>84</v>
      </c>
      <c r="AY336" s="21" t="s">
        <v>223</v>
      </c>
      <c r="BE336" s="230">
        <f>IF(N336="základní",J336,0)</f>
        <v>0</v>
      </c>
      <c r="BF336" s="230">
        <f>IF(N336="snížená",J336,0)</f>
        <v>0</v>
      </c>
      <c r="BG336" s="230">
        <f>IF(N336="zákl. přenesená",J336,0)</f>
        <v>0</v>
      </c>
      <c r="BH336" s="230">
        <f>IF(N336="sníž. přenesená",J336,0)</f>
        <v>0</v>
      </c>
      <c r="BI336" s="230">
        <f>IF(N336="nulová",J336,0)</f>
        <v>0</v>
      </c>
      <c r="BJ336" s="21" t="s">
        <v>82</v>
      </c>
      <c r="BK336" s="230">
        <f>ROUND(I336*H336,2)</f>
        <v>0</v>
      </c>
      <c r="BL336" s="21" t="s">
        <v>257</v>
      </c>
      <c r="BM336" s="229" t="s">
        <v>1417</v>
      </c>
    </row>
    <row r="337" s="2" customFormat="1">
      <c r="A337" s="42"/>
      <c r="B337" s="43"/>
      <c r="C337" s="44"/>
      <c r="D337" s="231" t="s">
        <v>233</v>
      </c>
      <c r="E337" s="44"/>
      <c r="F337" s="232" t="s">
        <v>2097</v>
      </c>
      <c r="G337" s="44"/>
      <c r="H337" s="44"/>
      <c r="I337" s="233"/>
      <c r="J337" s="44"/>
      <c r="K337" s="44"/>
      <c r="L337" s="48"/>
      <c r="M337" s="234"/>
      <c r="N337" s="235"/>
      <c r="O337" s="88"/>
      <c r="P337" s="88"/>
      <c r="Q337" s="88"/>
      <c r="R337" s="88"/>
      <c r="S337" s="88"/>
      <c r="T337" s="89"/>
      <c r="U337" s="42"/>
      <c r="V337" s="42"/>
      <c r="W337" s="42"/>
      <c r="X337" s="42"/>
      <c r="Y337" s="42"/>
      <c r="Z337" s="42"/>
      <c r="AA337" s="42"/>
      <c r="AB337" s="42"/>
      <c r="AC337" s="42"/>
      <c r="AD337" s="42"/>
      <c r="AE337" s="42"/>
      <c r="AT337" s="21" t="s">
        <v>233</v>
      </c>
      <c r="AU337" s="21" t="s">
        <v>84</v>
      </c>
    </row>
    <row r="338" s="2" customFormat="1" ht="16.5" customHeight="1">
      <c r="A338" s="42"/>
      <c r="B338" s="43"/>
      <c r="C338" s="218" t="s">
        <v>1023</v>
      </c>
      <c r="D338" s="218" t="s">
        <v>226</v>
      </c>
      <c r="E338" s="219" t="s">
        <v>2098</v>
      </c>
      <c r="F338" s="220" t="s">
        <v>2099</v>
      </c>
      <c r="G338" s="221" t="s">
        <v>501</v>
      </c>
      <c r="H338" s="222">
        <v>1</v>
      </c>
      <c r="I338" s="223"/>
      <c r="J338" s="224">
        <f>ROUND(I338*H338,2)</f>
        <v>0</v>
      </c>
      <c r="K338" s="220" t="s">
        <v>230</v>
      </c>
      <c r="L338" s="48"/>
      <c r="M338" s="225" t="s">
        <v>28</v>
      </c>
      <c r="N338" s="226" t="s">
        <v>45</v>
      </c>
      <c r="O338" s="88"/>
      <c r="P338" s="227">
        <f>O338*H338</f>
        <v>0</v>
      </c>
      <c r="Q338" s="227">
        <v>0</v>
      </c>
      <c r="R338" s="227">
        <f>Q338*H338</f>
        <v>0</v>
      </c>
      <c r="S338" s="227">
        <v>0.017500000000000002</v>
      </c>
      <c r="T338" s="228">
        <f>S338*H338</f>
        <v>0.017500000000000002</v>
      </c>
      <c r="U338" s="42"/>
      <c r="V338" s="42"/>
      <c r="W338" s="42"/>
      <c r="X338" s="42"/>
      <c r="Y338" s="42"/>
      <c r="Z338" s="42"/>
      <c r="AA338" s="42"/>
      <c r="AB338" s="42"/>
      <c r="AC338" s="42"/>
      <c r="AD338" s="42"/>
      <c r="AE338" s="42"/>
      <c r="AR338" s="229" t="s">
        <v>257</v>
      </c>
      <c r="AT338" s="229" t="s">
        <v>226</v>
      </c>
      <c r="AU338" s="229" t="s">
        <v>84</v>
      </c>
      <c r="AY338" s="21" t="s">
        <v>223</v>
      </c>
      <c r="BE338" s="230">
        <f>IF(N338="základní",J338,0)</f>
        <v>0</v>
      </c>
      <c r="BF338" s="230">
        <f>IF(N338="snížená",J338,0)</f>
        <v>0</v>
      </c>
      <c r="BG338" s="230">
        <f>IF(N338="zákl. přenesená",J338,0)</f>
        <v>0</v>
      </c>
      <c r="BH338" s="230">
        <f>IF(N338="sníž. přenesená",J338,0)</f>
        <v>0</v>
      </c>
      <c r="BI338" s="230">
        <f>IF(N338="nulová",J338,0)</f>
        <v>0</v>
      </c>
      <c r="BJ338" s="21" t="s">
        <v>82</v>
      </c>
      <c r="BK338" s="230">
        <f>ROUND(I338*H338,2)</f>
        <v>0</v>
      </c>
      <c r="BL338" s="21" t="s">
        <v>257</v>
      </c>
      <c r="BM338" s="229" t="s">
        <v>1420</v>
      </c>
    </row>
    <row r="339" s="2" customFormat="1">
      <c r="A339" s="42"/>
      <c r="B339" s="43"/>
      <c r="C339" s="44"/>
      <c r="D339" s="231" t="s">
        <v>233</v>
      </c>
      <c r="E339" s="44"/>
      <c r="F339" s="232" t="s">
        <v>2100</v>
      </c>
      <c r="G339" s="44"/>
      <c r="H339" s="44"/>
      <c r="I339" s="233"/>
      <c r="J339" s="44"/>
      <c r="K339" s="44"/>
      <c r="L339" s="48"/>
      <c r="M339" s="234"/>
      <c r="N339" s="235"/>
      <c r="O339" s="88"/>
      <c r="P339" s="88"/>
      <c r="Q339" s="88"/>
      <c r="R339" s="88"/>
      <c r="S339" s="88"/>
      <c r="T339" s="89"/>
      <c r="U339" s="42"/>
      <c r="V339" s="42"/>
      <c r="W339" s="42"/>
      <c r="X339" s="42"/>
      <c r="Y339" s="42"/>
      <c r="Z339" s="42"/>
      <c r="AA339" s="42"/>
      <c r="AB339" s="42"/>
      <c r="AC339" s="42"/>
      <c r="AD339" s="42"/>
      <c r="AE339" s="42"/>
      <c r="AT339" s="21" t="s">
        <v>233</v>
      </c>
      <c r="AU339" s="21" t="s">
        <v>84</v>
      </c>
    </row>
    <row r="340" s="2" customFormat="1" ht="16.5" customHeight="1">
      <c r="A340" s="42"/>
      <c r="B340" s="43"/>
      <c r="C340" s="218" t="s">
        <v>1027</v>
      </c>
      <c r="D340" s="218" t="s">
        <v>226</v>
      </c>
      <c r="E340" s="219" t="s">
        <v>2101</v>
      </c>
      <c r="F340" s="220" t="s">
        <v>2102</v>
      </c>
      <c r="G340" s="221" t="s">
        <v>501</v>
      </c>
      <c r="H340" s="222">
        <v>4</v>
      </c>
      <c r="I340" s="223"/>
      <c r="J340" s="224">
        <f>ROUND(I340*H340,2)</f>
        <v>0</v>
      </c>
      <c r="K340" s="220" t="s">
        <v>230</v>
      </c>
      <c r="L340" s="48"/>
      <c r="M340" s="225" t="s">
        <v>28</v>
      </c>
      <c r="N340" s="226" t="s">
        <v>45</v>
      </c>
      <c r="O340" s="88"/>
      <c r="P340" s="227">
        <f>O340*H340</f>
        <v>0</v>
      </c>
      <c r="Q340" s="227">
        <v>0</v>
      </c>
      <c r="R340" s="227">
        <f>Q340*H340</f>
        <v>0</v>
      </c>
      <c r="S340" s="227">
        <v>0.155</v>
      </c>
      <c r="T340" s="228">
        <f>S340*H340</f>
        <v>0.62</v>
      </c>
      <c r="U340" s="42"/>
      <c r="V340" s="42"/>
      <c r="W340" s="42"/>
      <c r="X340" s="42"/>
      <c r="Y340" s="42"/>
      <c r="Z340" s="42"/>
      <c r="AA340" s="42"/>
      <c r="AB340" s="42"/>
      <c r="AC340" s="42"/>
      <c r="AD340" s="42"/>
      <c r="AE340" s="42"/>
      <c r="AR340" s="229" t="s">
        <v>257</v>
      </c>
      <c r="AT340" s="229" t="s">
        <v>226</v>
      </c>
      <c r="AU340" s="229" t="s">
        <v>84</v>
      </c>
      <c r="AY340" s="21" t="s">
        <v>223</v>
      </c>
      <c r="BE340" s="230">
        <f>IF(N340="základní",J340,0)</f>
        <v>0</v>
      </c>
      <c r="BF340" s="230">
        <f>IF(N340="snížená",J340,0)</f>
        <v>0</v>
      </c>
      <c r="BG340" s="230">
        <f>IF(N340="zákl. přenesená",J340,0)</f>
        <v>0</v>
      </c>
      <c r="BH340" s="230">
        <f>IF(N340="sníž. přenesená",J340,0)</f>
        <v>0</v>
      </c>
      <c r="BI340" s="230">
        <f>IF(N340="nulová",J340,0)</f>
        <v>0</v>
      </c>
      <c r="BJ340" s="21" t="s">
        <v>82</v>
      </c>
      <c r="BK340" s="230">
        <f>ROUND(I340*H340,2)</f>
        <v>0</v>
      </c>
      <c r="BL340" s="21" t="s">
        <v>257</v>
      </c>
      <c r="BM340" s="229" t="s">
        <v>1423</v>
      </c>
    </row>
    <row r="341" s="2" customFormat="1">
      <c r="A341" s="42"/>
      <c r="B341" s="43"/>
      <c r="C341" s="44"/>
      <c r="D341" s="231" t="s">
        <v>233</v>
      </c>
      <c r="E341" s="44"/>
      <c r="F341" s="232" t="s">
        <v>2103</v>
      </c>
      <c r="G341" s="44"/>
      <c r="H341" s="44"/>
      <c r="I341" s="233"/>
      <c r="J341" s="44"/>
      <c r="K341" s="44"/>
      <c r="L341" s="48"/>
      <c r="M341" s="234"/>
      <c r="N341" s="235"/>
      <c r="O341" s="88"/>
      <c r="P341" s="88"/>
      <c r="Q341" s="88"/>
      <c r="R341" s="88"/>
      <c r="S341" s="88"/>
      <c r="T341" s="89"/>
      <c r="U341" s="42"/>
      <c r="V341" s="42"/>
      <c r="W341" s="42"/>
      <c r="X341" s="42"/>
      <c r="Y341" s="42"/>
      <c r="Z341" s="42"/>
      <c r="AA341" s="42"/>
      <c r="AB341" s="42"/>
      <c r="AC341" s="42"/>
      <c r="AD341" s="42"/>
      <c r="AE341" s="42"/>
      <c r="AT341" s="21" t="s">
        <v>233</v>
      </c>
      <c r="AU341" s="21" t="s">
        <v>84</v>
      </c>
    </row>
    <row r="342" s="2" customFormat="1" ht="16.5" customHeight="1">
      <c r="A342" s="42"/>
      <c r="B342" s="43"/>
      <c r="C342" s="218" t="s">
        <v>1032</v>
      </c>
      <c r="D342" s="218" t="s">
        <v>226</v>
      </c>
      <c r="E342" s="219" t="s">
        <v>2104</v>
      </c>
      <c r="F342" s="220" t="s">
        <v>2105</v>
      </c>
      <c r="G342" s="221" t="s">
        <v>501</v>
      </c>
      <c r="H342" s="222">
        <v>1</v>
      </c>
      <c r="I342" s="223"/>
      <c r="J342" s="224">
        <f>ROUND(I342*H342,2)</f>
        <v>0</v>
      </c>
      <c r="K342" s="220" t="s">
        <v>230</v>
      </c>
      <c r="L342" s="48"/>
      <c r="M342" s="225" t="s">
        <v>28</v>
      </c>
      <c r="N342" s="226" t="s">
        <v>45</v>
      </c>
      <c r="O342" s="88"/>
      <c r="P342" s="227">
        <f>O342*H342</f>
        <v>0</v>
      </c>
      <c r="Q342" s="227">
        <v>0</v>
      </c>
      <c r="R342" s="227">
        <f>Q342*H342</f>
        <v>0</v>
      </c>
      <c r="S342" s="227">
        <v>0.014930000000000001</v>
      </c>
      <c r="T342" s="228">
        <f>S342*H342</f>
        <v>0.014930000000000001</v>
      </c>
      <c r="U342" s="42"/>
      <c r="V342" s="42"/>
      <c r="W342" s="42"/>
      <c r="X342" s="42"/>
      <c r="Y342" s="42"/>
      <c r="Z342" s="42"/>
      <c r="AA342" s="42"/>
      <c r="AB342" s="42"/>
      <c r="AC342" s="42"/>
      <c r="AD342" s="42"/>
      <c r="AE342" s="42"/>
      <c r="AR342" s="229" t="s">
        <v>257</v>
      </c>
      <c r="AT342" s="229" t="s">
        <v>226</v>
      </c>
      <c r="AU342" s="229" t="s">
        <v>84</v>
      </c>
      <c r="AY342" s="21" t="s">
        <v>223</v>
      </c>
      <c r="BE342" s="230">
        <f>IF(N342="základní",J342,0)</f>
        <v>0</v>
      </c>
      <c r="BF342" s="230">
        <f>IF(N342="snížená",J342,0)</f>
        <v>0</v>
      </c>
      <c r="BG342" s="230">
        <f>IF(N342="zákl. přenesená",J342,0)</f>
        <v>0</v>
      </c>
      <c r="BH342" s="230">
        <f>IF(N342="sníž. přenesená",J342,0)</f>
        <v>0</v>
      </c>
      <c r="BI342" s="230">
        <f>IF(N342="nulová",J342,0)</f>
        <v>0</v>
      </c>
      <c r="BJ342" s="21" t="s">
        <v>82</v>
      </c>
      <c r="BK342" s="230">
        <f>ROUND(I342*H342,2)</f>
        <v>0</v>
      </c>
      <c r="BL342" s="21" t="s">
        <v>257</v>
      </c>
      <c r="BM342" s="229" t="s">
        <v>1426</v>
      </c>
    </row>
    <row r="343" s="2" customFormat="1">
      <c r="A343" s="42"/>
      <c r="B343" s="43"/>
      <c r="C343" s="44"/>
      <c r="D343" s="231" t="s">
        <v>233</v>
      </c>
      <c r="E343" s="44"/>
      <c r="F343" s="232" t="s">
        <v>2106</v>
      </c>
      <c r="G343" s="44"/>
      <c r="H343" s="44"/>
      <c r="I343" s="233"/>
      <c r="J343" s="44"/>
      <c r="K343" s="44"/>
      <c r="L343" s="48"/>
      <c r="M343" s="234"/>
      <c r="N343" s="235"/>
      <c r="O343" s="88"/>
      <c r="P343" s="88"/>
      <c r="Q343" s="88"/>
      <c r="R343" s="88"/>
      <c r="S343" s="88"/>
      <c r="T343" s="89"/>
      <c r="U343" s="42"/>
      <c r="V343" s="42"/>
      <c r="W343" s="42"/>
      <c r="X343" s="42"/>
      <c r="Y343" s="42"/>
      <c r="Z343" s="42"/>
      <c r="AA343" s="42"/>
      <c r="AB343" s="42"/>
      <c r="AC343" s="42"/>
      <c r="AD343" s="42"/>
      <c r="AE343" s="42"/>
      <c r="AT343" s="21" t="s">
        <v>233</v>
      </c>
      <c r="AU343" s="21" t="s">
        <v>84</v>
      </c>
    </row>
    <row r="344" s="2" customFormat="1" ht="16.5" customHeight="1">
      <c r="A344" s="42"/>
      <c r="B344" s="43"/>
      <c r="C344" s="218" t="s">
        <v>1036</v>
      </c>
      <c r="D344" s="218" t="s">
        <v>226</v>
      </c>
      <c r="E344" s="219" t="s">
        <v>2107</v>
      </c>
      <c r="F344" s="220" t="s">
        <v>2108</v>
      </c>
      <c r="G344" s="221" t="s">
        <v>383</v>
      </c>
      <c r="H344" s="222">
        <v>1</v>
      </c>
      <c r="I344" s="223"/>
      <c r="J344" s="224">
        <f>ROUND(I344*H344,2)</f>
        <v>0</v>
      </c>
      <c r="K344" s="220" t="s">
        <v>28</v>
      </c>
      <c r="L344" s="48"/>
      <c r="M344" s="225" t="s">
        <v>28</v>
      </c>
      <c r="N344" s="226" t="s">
        <v>45</v>
      </c>
      <c r="O344" s="88"/>
      <c r="P344" s="227">
        <f>O344*H344</f>
        <v>0</v>
      </c>
      <c r="Q344" s="227">
        <v>0</v>
      </c>
      <c r="R344" s="227">
        <f>Q344*H344</f>
        <v>0</v>
      </c>
      <c r="S344" s="227">
        <v>0</v>
      </c>
      <c r="T344" s="228">
        <f>S344*H344</f>
        <v>0</v>
      </c>
      <c r="U344" s="42"/>
      <c r="V344" s="42"/>
      <c r="W344" s="42"/>
      <c r="X344" s="42"/>
      <c r="Y344" s="42"/>
      <c r="Z344" s="42"/>
      <c r="AA344" s="42"/>
      <c r="AB344" s="42"/>
      <c r="AC344" s="42"/>
      <c r="AD344" s="42"/>
      <c r="AE344" s="42"/>
      <c r="AR344" s="229" t="s">
        <v>257</v>
      </c>
      <c r="AT344" s="229" t="s">
        <v>226</v>
      </c>
      <c r="AU344" s="229" t="s">
        <v>84</v>
      </c>
      <c r="AY344" s="21" t="s">
        <v>223</v>
      </c>
      <c r="BE344" s="230">
        <f>IF(N344="základní",J344,0)</f>
        <v>0</v>
      </c>
      <c r="BF344" s="230">
        <f>IF(N344="snížená",J344,0)</f>
        <v>0</v>
      </c>
      <c r="BG344" s="230">
        <f>IF(N344="zákl. přenesená",J344,0)</f>
        <v>0</v>
      </c>
      <c r="BH344" s="230">
        <f>IF(N344="sníž. přenesená",J344,0)</f>
        <v>0</v>
      </c>
      <c r="BI344" s="230">
        <f>IF(N344="nulová",J344,0)</f>
        <v>0</v>
      </c>
      <c r="BJ344" s="21" t="s">
        <v>82</v>
      </c>
      <c r="BK344" s="230">
        <f>ROUND(I344*H344,2)</f>
        <v>0</v>
      </c>
      <c r="BL344" s="21" t="s">
        <v>257</v>
      </c>
      <c r="BM344" s="229" t="s">
        <v>1429</v>
      </c>
    </row>
    <row r="345" s="2" customFormat="1" ht="16.5" customHeight="1">
      <c r="A345" s="42"/>
      <c r="B345" s="43"/>
      <c r="C345" s="218" t="s">
        <v>1040</v>
      </c>
      <c r="D345" s="218" t="s">
        <v>226</v>
      </c>
      <c r="E345" s="219" t="s">
        <v>2109</v>
      </c>
      <c r="F345" s="220" t="s">
        <v>2110</v>
      </c>
      <c r="G345" s="221" t="s">
        <v>383</v>
      </c>
      <c r="H345" s="222">
        <v>15</v>
      </c>
      <c r="I345" s="223"/>
      <c r="J345" s="224">
        <f>ROUND(I345*H345,2)</f>
        <v>0</v>
      </c>
      <c r="K345" s="220" t="s">
        <v>230</v>
      </c>
      <c r="L345" s="48"/>
      <c r="M345" s="225" t="s">
        <v>28</v>
      </c>
      <c r="N345" s="226" t="s">
        <v>45</v>
      </c>
      <c r="O345" s="88"/>
      <c r="P345" s="227">
        <f>O345*H345</f>
        <v>0</v>
      </c>
      <c r="Q345" s="227">
        <v>0</v>
      </c>
      <c r="R345" s="227">
        <f>Q345*H345</f>
        <v>0</v>
      </c>
      <c r="S345" s="227">
        <v>0.00068999999999999997</v>
      </c>
      <c r="T345" s="228">
        <f>S345*H345</f>
        <v>0.01035</v>
      </c>
      <c r="U345" s="42"/>
      <c r="V345" s="42"/>
      <c r="W345" s="42"/>
      <c r="X345" s="42"/>
      <c r="Y345" s="42"/>
      <c r="Z345" s="42"/>
      <c r="AA345" s="42"/>
      <c r="AB345" s="42"/>
      <c r="AC345" s="42"/>
      <c r="AD345" s="42"/>
      <c r="AE345" s="42"/>
      <c r="AR345" s="229" t="s">
        <v>257</v>
      </c>
      <c r="AT345" s="229" t="s">
        <v>226</v>
      </c>
      <c r="AU345" s="229" t="s">
        <v>84</v>
      </c>
      <c r="AY345" s="21" t="s">
        <v>223</v>
      </c>
      <c r="BE345" s="230">
        <f>IF(N345="základní",J345,0)</f>
        <v>0</v>
      </c>
      <c r="BF345" s="230">
        <f>IF(N345="snížená",J345,0)</f>
        <v>0</v>
      </c>
      <c r="BG345" s="230">
        <f>IF(N345="zákl. přenesená",J345,0)</f>
        <v>0</v>
      </c>
      <c r="BH345" s="230">
        <f>IF(N345="sníž. přenesená",J345,0)</f>
        <v>0</v>
      </c>
      <c r="BI345" s="230">
        <f>IF(N345="nulová",J345,0)</f>
        <v>0</v>
      </c>
      <c r="BJ345" s="21" t="s">
        <v>82</v>
      </c>
      <c r="BK345" s="230">
        <f>ROUND(I345*H345,2)</f>
        <v>0</v>
      </c>
      <c r="BL345" s="21" t="s">
        <v>257</v>
      </c>
      <c r="BM345" s="229" t="s">
        <v>1432</v>
      </c>
    </row>
    <row r="346" s="2" customFormat="1">
      <c r="A346" s="42"/>
      <c r="B346" s="43"/>
      <c r="C346" s="44"/>
      <c r="D346" s="231" t="s">
        <v>233</v>
      </c>
      <c r="E346" s="44"/>
      <c r="F346" s="232" t="s">
        <v>2111</v>
      </c>
      <c r="G346" s="44"/>
      <c r="H346" s="44"/>
      <c r="I346" s="233"/>
      <c r="J346" s="44"/>
      <c r="K346" s="44"/>
      <c r="L346" s="48"/>
      <c r="M346" s="234"/>
      <c r="N346" s="235"/>
      <c r="O346" s="88"/>
      <c r="P346" s="88"/>
      <c r="Q346" s="88"/>
      <c r="R346" s="88"/>
      <c r="S346" s="88"/>
      <c r="T346" s="89"/>
      <c r="U346" s="42"/>
      <c r="V346" s="42"/>
      <c r="W346" s="42"/>
      <c r="X346" s="42"/>
      <c r="Y346" s="42"/>
      <c r="Z346" s="42"/>
      <c r="AA346" s="42"/>
      <c r="AB346" s="42"/>
      <c r="AC346" s="42"/>
      <c r="AD346" s="42"/>
      <c r="AE346" s="42"/>
      <c r="AT346" s="21" t="s">
        <v>233</v>
      </c>
      <c r="AU346" s="21" t="s">
        <v>84</v>
      </c>
    </row>
    <row r="347" s="2" customFormat="1" ht="16.5" customHeight="1">
      <c r="A347" s="42"/>
      <c r="B347" s="43"/>
      <c r="C347" s="218" t="s">
        <v>1047</v>
      </c>
      <c r="D347" s="218" t="s">
        <v>226</v>
      </c>
      <c r="E347" s="219" t="s">
        <v>2112</v>
      </c>
      <c r="F347" s="220" t="s">
        <v>2113</v>
      </c>
      <c r="G347" s="221" t="s">
        <v>501</v>
      </c>
      <c r="H347" s="222">
        <v>10</v>
      </c>
      <c r="I347" s="223"/>
      <c r="J347" s="224">
        <f>ROUND(I347*H347,2)</f>
        <v>0</v>
      </c>
      <c r="K347" s="220" t="s">
        <v>230</v>
      </c>
      <c r="L347" s="48"/>
      <c r="M347" s="225" t="s">
        <v>28</v>
      </c>
      <c r="N347" s="226" t="s">
        <v>45</v>
      </c>
      <c r="O347" s="88"/>
      <c r="P347" s="227">
        <f>O347*H347</f>
        <v>0</v>
      </c>
      <c r="Q347" s="227">
        <v>0</v>
      </c>
      <c r="R347" s="227">
        <f>Q347*H347</f>
        <v>0</v>
      </c>
      <c r="S347" s="227">
        <v>0.00156</v>
      </c>
      <c r="T347" s="228">
        <f>S347*H347</f>
        <v>0.015599999999999999</v>
      </c>
      <c r="U347" s="42"/>
      <c r="V347" s="42"/>
      <c r="W347" s="42"/>
      <c r="X347" s="42"/>
      <c r="Y347" s="42"/>
      <c r="Z347" s="42"/>
      <c r="AA347" s="42"/>
      <c r="AB347" s="42"/>
      <c r="AC347" s="42"/>
      <c r="AD347" s="42"/>
      <c r="AE347" s="42"/>
      <c r="AR347" s="229" t="s">
        <v>257</v>
      </c>
      <c r="AT347" s="229" t="s">
        <v>226</v>
      </c>
      <c r="AU347" s="229" t="s">
        <v>84</v>
      </c>
      <c r="AY347" s="21" t="s">
        <v>223</v>
      </c>
      <c r="BE347" s="230">
        <f>IF(N347="základní",J347,0)</f>
        <v>0</v>
      </c>
      <c r="BF347" s="230">
        <f>IF(N347="snížená",J347,0)</f>
        <v>0</v>
      </c>
      <c r="BG347" s="230">
        <f>IF(N347="zákl. přenesená",J347,0)</f>
        <v>0</v>
      </c>
      <c r="BH347" s="230">
        <f>IF(N347="sníž. přenesená",J347,0)</f>
        <v>0</v>
      </c>
      <c r="BI347" s="230">
        <f>IF(N347="nulová",J347,0)</f>
        <v>0</v>
      </c>
      <c r="BJ347" s="21" t="s">
        <v>82</v>
      </c>
      <c r="BK347" s="230">
        <f>ROUND(I347*H347,2)</f>
        <v>0</v>
      </c>
      <c r="BL347" s="21" t="s">
        <v>257</v>
      </c>
      <c r="BM347" s="229" t="s">
        <v>1437</v>
      </c>
    </row>
    <row r="348" s="2" customFormat="1">
      <c r="A348" s="42"/>
      <c r="B348" s="43"/>
      <c r="C348" s="44"/>
      <c r="D348" s="231" t="s">
        <v>233</v>
      </c>
      <c r="E348" s="44"/>
      <c r="F348" s="232" t="s">
        <v>2114</v>
      </c>
      <c r="G348" s="44"/>
      <c r="H348" s="44"/>
      <c r="I348" s="233"/>
      <c r="J348" s="44"/>
      <c r="K348" s="44"/>
      <c r="L348" s="48"/>
      <c r="M348" s="234"/>
      <c r="N348" s="235"/>
      <c r="O348" s="88"/>
      <c r="P348" s="88"/>
      <c r="Q348" s="88"/>
      <c r="R348" s="88"/>
      <c r="S348" s="88"/>
      <c r="T348" s="89"/>
      <c r="U348" s="42"/>
      <c r="V348" s="42"/>
      <c r="W348" s="42"/>
      <c r="X348" s="42"/>
      <c r="Y348" s="42"/>
      <c r="Z348" s="42"/>
      <c r="AA348" s="42"/>
      <c r="AB348" s="42"/>
      <c r="AC348" s="42"/>
      <c r="AD348" s="42"/>
      <c r="AE348" s="42"/>
      <c r="AT348" s="21" t="s">
        <v>233</v>
      </c>
      <c r="AU348" s="21" t="s">
        <v>84</v>
      </c>
    </row>
    <row r="349" s="2" customFormat="1" ht="16.5" customHeight="1">
      <c r="A349" s="42"/>
      <c r="B349" s="43"/>
      <c r="C349" s="218" t="s">
        <v>1051</v>
      </c>
      <c r="D349" s="218" t="s">
        <v>226</v>
      </c>
      <c r="E349" s="219" t="s">
        <v>2115</v>
      </c>
      <c r="F349" s="220" t="s">
        <v>2116</v>
      </c>
      <c r="G349" s="221" t="s">
        <v>501</v>
      </c>
      <c r="H349" s="222">
        <v>3</v>
      </c>
      <c r="I349" s="223"/>
      <c r="J349" s="224">
        <f>ROUND(I349*H349,2)</f>
        <v>0</v>
      </c>
      <c r="K349" s="220" t="s">
        <v>230</v>
      </c>
      <c r="L349" s="48"/>
      <c r="M349" s="225" t="s">
        <v>28</v>
      </c>
      <c r="N349" s="226" t="s">
        <v>45</v>
      </c>
      <c r="O349" s="88"/>
      <c r="P349" s="227">
        <f>O349*H349</f>
        <v>0</v>
      </c>
      <c r="Q349" s="227">
        <v>0</v>
      </c>
      <c r="R349" s="227">
        <f>Q349*H349</f>
        <v>0</v>
      </c>
      <c r="S349" s="227">
        <v>0.00085999999999999998</v>
      </c>
      <c r="T349" s="228">
        <f>S349*H349</f>
        <v>0.0025799999999999998</v>
      </c>
      <c r="U349" s="42"/>
      <c r="V349" s="42"/>
      <c r="W349" s="42"/>
      <c r="X349" s="42"/>
      <c r="Y349" s="42"/>
      <c r="Z349" s="42"/>
      <c r="AA349" s="42"/>
      <c r="AB349" s="42"/>
      <c r="AC349" s="42"/>
      <c r="AD349" s="42"/>
      <c r="AE349" s="42"/>
      <c r="AR349" s="229" t="s">
        <v>257</v>
      </c>
      <c r="AT349" s="229" t="s">
        <v>226</v>
      </c>
      <c r="AU349" s="229" t="s">
        <v>84</v>
      </c>
      <c r="AY349" s="21" t="s">
        <v>223</v>
      </c>
      <c r="BE349" s="230">
        <f>IF(N349="základní",J349,0)</f>
        <v>0</v>
      </c>
      <c r="BF349" s="230">
        <f>IF(N349="snížená",J349,0)</f>
        <v>0</v>
      </c>
      <c r="BG349" s="230">
        <f>IF(N349="zákl. přenesená",J349,0)</f>
        <v>0</v>
      </c>
      <c r="BH349" s="230">
        <f>IF(N349="sníž. přenesená",J349,0)</f>
        <v>0</v>
      </c>
      <c r="BI349" s="230">
        <f>IF(N349="nulová",J349,0)</f>
        <v>0</v>
      </c>
      <c r="BJ349" s="21" t="s">
        <v>82</v>
      </c>
      <c r="BK349" s="230">
        <f>ROUND(I349*H349,2)</f>
        <v>0</v>
      </c>
      <c r="BL349" s="21" t="s">
        <v>257</v>
      </c>
      <c r="BM349" s="229" t="s">
        <v>1440</v>
      </c>
    </row>
    <row r="350" s="2" customFormat="1">
      <c r="A350" s="42"/>
      <c r="B350" s="43"/>
      <c r="C350" s="44"/>
      <c r="D350" s="231" t="s">
        <v>233</v>
      </c>
      <c r="E350" s="44"/>
      <c r="F350" s="232" t="s">
        <v>2117</v>
      </c>
      <c r="G350" s="44"/>
      <c r="H350" s="44"/>
      <c r="I350" s="233"/>
      <c r="J350" s="44"/>
      <c r="K350" s="44"/>
      <c r="L350" s="48"/>
      <c r="M350" s="234"/>
      <c r="N350" s="235"/>
      <c r="O350" s="88"/>
      <c r="P350" s="88"/>
      <c r="Q350" s="88"/>
      <c r="R350" s="88"/>
      <c r="S350" s="88"/>
      <c r="T350" s="89"/>
      <c r="U350" s="42"/>
      <c r="V350" s="42"/>
      <c r="W350" s="42"/>
      <c r="X350" s="42"/>
      <c r="Y350" s="42"/>
      <c r="Z350" s="42"/>
      <c r="AA350" s="42"/>
      <c r="AB350" s="42"/>
      <c r="AC350" s="42"/>
      <c r="AD350" s="42"/>
      <c r="AE350" s="42"/>
      <c r="AT350" s="21" t="s">
        <v>233</v>
      </c>
      <c r="AU350" s="21" t="s">
        <v>84</v>
      </c>
    </row>
    <row r="351" s="2" customFormat="1" ht="16.5" customHeight="1">
      <c r="A351" s="42"/>
      <c r="B351" s="43"/>
      <c r="C351" s="218" t="s">
        <v>1057</v>
      </c>
      <c r="D351" s="218" t="s">
        <v>226</v>
      </c>
      <c r="E351" s="219" t="s">
        <v>2118</v>
      </c>
      <c r="F351" s="220" t="s">
        <v>2119</v>
      </c>
      <c r="G351" s="221" t="s">
        <v>383</v>
      </c>
      <c r="H351" s="222">
        <v>3</v>
      </c>
      <c r="I351" s="223"/>
      <c r="J351" s="224">
        <f>ROUND(I351*H351,2)</f>
        <v>0</v>
      </c>
      <c r="K351" s="220" t="s">
        <v>230</v>
      </c>
      <c r="L351" s="48"/>
      <c r="M351" s="225" t="s">
        <v>28</v>
      </c>
      <c r="N351" s="226" t="s">
        <v>45</v>
      </c>
      <c r="O351" s="88"/>
      <c r="P351" s="227">
        <f>O351*H351</f>
        <v>0</v>
      </c>
      <c r="Q351" s="227">
        <v>8.0000000000000007E-05</v>
      </c>
      <c r="R351" s="227">
        <f>Q351*H351</f>
        <v>0.00024000000000000003</v>
      </c>
      <c r="S351" s="227">
        <v>0</v>
      </c>
      <c r="T351" s="228">
        <f>S351*H351</f>
        <v>0</v>
      </c>
      <c r="U351" s="42"/>
      <c r="V351" s="42"/>
      <c r="W351" s="42"/>
      <c r="X351" s="42"/>
      <c r="Y351" s="42"/>
      <c r="Z351" s="42"/>
      <c r="AA351" s="42"/>
      <c r="AB351" s="42"/>
      <c r="AC351" s="42"/>
      <c r="AD351" s="42"/>
      <c r="AE351" s="42"/>
      <c r="AR351" s="229" t="s">
        <v>257</v>
      </c>
      <c r="AT351" s="229" t="s">
        <v>226</v>
      </c>
      <c r="AU351" s="229" t="s">
        <v>84</v>
      </c>
      <c r="AY351" s="21" t="s">
        <v>223</v>
      </c>
      <c r="BE351" s="230">
        <f>IF(N351="základní",J351,0)</f>
        <v>0</v>
      </c>
      <c r="BF351" s="230">
        <f>IF(N351="snížená",J351,0)</f>
        <v>0</v>
      </c>
      <c r="BG351" s="230">
        <f>IF(N351="zákl. přenesená",J351,0)</f>
        <v>0</v>
      </c>
      <c r="BH351" s="230">
        <f>IF(N351="sníž. přenesená",J351,0)</f>
        <v>0</v>
      </c>
      <c r="BI351" s="230">
        <f>IF(N351="nulová",J351,0)</f>
        <v>0</v>
      </c>
      <c r="BJ351" s="21" t="s">
        <v>82</v>
      </c>
      <c r="BK351" s="230">
        <f>ROUND(I351*H351,2)</f>
        <v>0</v>
      </c>
      <c r="BL351" s="21" t="s">
        <v>257</v>
      </c>
      <c r="BM351" s="229" t="s">
        <v>1445</v>
      </c>
    </row>
    <row r="352" s="2" customFormat="1">
      <c r="A352" s="42"/>
      <c r="B352" s="43"/>
      <c r="C352" s="44"/>
      <c r="D352" s="231" t="s">
        <v>233</v>
      </c>
      <c r="E352" s="44"/>
      <c r="F352" s="232" t="s">
        <v>2120</v>
      </c>
      <c r="G352" s="44"/>
      <c r="H352" s="44"/>
      <c r="I352" s="233"/>
      <c r="J352" s="44"/>
      <c r="K352" s="44"/>
      <c r="L352" s="48"/>
      <c r="M352" s="234"/>
      <c r="N352" s="235"/>
      <c r="O352" s="88"/>
      <c r="P352" s="88"/>
      <c r="Q352" s="88"/>
      <c r="R352" s="88"/>
      <c r="S352" s="88"/>
      <c r="T352" s="89"/>
      <c r="U352" s="42"/>
      <c r="V352" s="42"/>
      <c r="W352" s="42"/>
      <c r="X352" s="42"/>
      <c r="Y352" s="42"/>
      <c r="Z352" s="42"/>
      <c r="AA352" s="42"/>
      <c r="AB352" s="42"/>
      <c r="AC352" s="42"/>
      <c r="AD352" s="42"/>
      <c r="AE352" s="42"/>
      <c r="AT352" s="21" t="s">
        <v>233</v>
      </c>
      <c r="AU352" s="21" t="s">
        <v>84</v>
      </c>
    </row>
    <row r="353" s="2" customFormat="1" ht="16.5" customHeight="1">
      <c r="A353" s="42"/>
      <c r="B353" s="43"/>
      <c r="C353" s="218" t="s">
        <v>1063</v>
      </c>
      <c r="D353" s="218" t="s">
        <v>226</v>
      </c>
      <c r="E353" s="219" t="s">
        <v>2121</v>
      </c>
      <c r="F353" s="220" t="s">
        <v>2122</v>
      </c>
      <c r="G353" s="221" t="s">
        <v>501</v>
      </c>
      <c r="H353" s="222">
        <v>1</v>
      </c>
      <c r="I353" s="223"/>
      <c r="J353" s="224">
        <f>ROUND(I353*H353,2)</f>
        <v>0</v>
      </c>
      <c r="K353" s="220" t="s">
        <v>28</v>
      </c>
      <c r="L353" s="48"/>
      <c r="M353" s="225" t="s">
        <v>28</v>
      </c>
      <c r="N353" s="226" t="s">
        <v>45</v>
      </c>
      <c r="O353" s="88"/>
      <c r="P353" s="227">
        <f>O353*H353</f>
        <v>0</v>
      </c>
      <c r="Q353" s="227">
        <v>0</v>
      </c>
      <c r="R353" s="227">
        <f>Q353*H353</f>
        <v>0</v>
      </c>
      <c r="S353" s="227">
        <v>0</v>
      </c>
      <c r="T353" s="228">
        <f>S353*H353</f>
        <v>0</v>
      </c>
      <c r="U353" s="42"/>
      <c r="V353" s="42"/>
      <c r="W353" s="42"/>
      <c r="X353" s="42"/>
      <c r="Y353" s="42"/>
      <c r="Z353" s="42"/>
      <c r="AA353" s="42"/>
      <c r="AB353" s="42"/>
      <c r="AC353" s="42"/>
      <c r="AD353" s="42"/>
      <c r="AE353" s="42"/>
      <c r="AR353" s="229" t="s">
        <v>257</v>
      </c>
      <c r="AT353" s="229" t="s">
        <v>226</v>
      </c>
      <c r="AU353" s="229" t="s">
        <v>84</v>
      </c>
      <c r="AY353" s="21" t="s">
        <v>223</v>
      </c>
      <c r="BE353" s="230">
        <f>IF(N353="základní",J353,0)</f>
        <v>0</v>
      </c>
      <c r="BF353" s="230">
        <f>IF(N353="snížená",J353,0)</f>
        <v>0</v>
      </c>
      <c r="BG353" s="230">
        <f>IF(N353="zákl. přenesená",J353,0)</f>
        <v>0</v>
      </c>
      <c r="BH353" s="230">
        <f>IF(N353="sníž. přenesená",J353,0)</f>
        <v>0</v>
      </c>
      <c r="BI353" s="230">
        <f>IF(N353="nulová",J353,0)</f>
        <v>0</v>
      </c>
      <c r="BJ353" s="21" t="s">
        <v>82</v>
      </c>
      <c r="BK353" s="230">
        <f>ROUND(I353*H353,2)</f>
        <v>0</v>
      </c>
      <c r="BL353" s="21" t="s">
        <v>257</v>
      </c>
      <c r="BM353" s="229" t="s">
        <v>1448</v>
      </c>
    </row>
    <row r="354" s="2" customFormat="1" ht="24.15" customHeight="1">
      <c r="A354" s="42"/>
      <c r="B354" s="43"/>
      <c r="C354" s="218" t="s">
        <v>1069</v>
      </c>
      <c r="D354" s="218" t="s">
        <v>226</v>
      </c>
      <c r="E354" s="219" t="s">
        <v>2123</v>
      </c>
      <c r="F354" s="220" t="s">
        <v>2124</v>
      </c>
      <c r="G354" s="221" t="s">
        <v>256</v>
      </c>
      <c r="H354" s="222">
        <v>0.40000000000000002</v>
      </c>
      <c r="I354" s="223"/>
      <c r="J354" s="224">
        <f>ROUND(I354*H354,2)</f>
        <v>0</v>
      </c>
      <c r="K354" s="220" t="s">
        <v>230</v>
      </c>
      <c r="L354" s="48"/>
      <c r="M354" s="225" t="s">
        <v>28</v>
      </c>
      <c r="N354" s="226" t="s">
        <v>45</v>
      </c>
      <c r="O354" s="88"/>
      <c r="P354" s="227">
        <f>O354*H354</f>
        <v>0</v>
      </c>
      <c r="Q354" s="227">
        <v>0</v>
      </c>
      <c r="R354" s="227">
        <f>Q354*H354</f>
        <v>0</v>
      </c>
      <c r="S354" s="227">
        <v>0</v>
      </c>
      <c r="T354" s="228">
        <f>S354*H354</f>
        <v>0</v>
      </c>
      <c r="U354" s="42"/>
      <c r="V354" s="42"/>
      <c r="W354" s="42"/>
      <c r="X354" s="42"/>
      <c r="Y354" s="42"/>
      <c r="Z354" s="42"/>
      <c r="AA354" s="42"/>
      <c r="AB354" s="42"/>
      <c r="AC354" s="42"/>
      <c r="AD354" s="42"/>
      <c r="AE354" s="42"/>
      <c r="AR354" s="229" t="s">
        <v>257</v>
      </c>
      <c r="AT354" s="229" t="s">
        <v>226</v>
      </c>
      <c r="AU354" s="229" t="s">
        <v>84</v>
      </c>
      <c r="AY354" s="21" t="s">
        <v>223</v>
      </c>
      <c r="BE354" s="230">
        <f>IF(N354="základní",J354,0)</f>
        <v>0</v>
      </c>
      <c r="BF354" s="230">
        <f>IF(N354="snížená",J354,0)</f>
        <v>0</v>
      </c>
      <c r="BG354" s="230">
        <f>IF(N354="zákl. přenesená",J354,0)</f>
        <v>0</v>
      </c>
      <c r="BH354" s="230">
        <f>IF(N354="sníž. přenesená",J354,0)</f>
        <v>0</v>
      </c>
      <c r="BI354" s="230">
        <f>IF(N354="nulová",J354,0)</f>
        <v>0</v>
      </c>
      <c r="BJ354" s="21" t="s">
        <v>82</v>
      </c>
      <c r="BK354" s="230">
        <f>ROUND(I354*H354,2)</f>
        <v>0</v>
      </c>
      <c r="BL354" s="21" t="s">
        <v>257</v>
      </c>
      <c r="BM354" s="229" t="s">
        <v>1451</v>
      </c>
    </row>
    <row r="355" s="2" customFormat="1">
      <c r="A355" s="42"/>
      <c r="B355" s="43"/>
      <c r="C355" s="44"/>
      <c r="D355" s="231" t="s">
        <v>233</v>
      </c>
      <c r="E355" s="44"/>
      <c r="F355" s="232" t="s">
        <v>2125</v>
      </c>
      <c r="G355" s="44"/>
      <c r="H355" s="44"/>
      <c r="I355" s="233"/>
      <c r="J355" s="44"/>
      <c r="K355" s="44"/>
      <c r="L355" s="48"/>
      <c r="M355" s="234"/>
      <c r="N355" s="235"/>
      <c r="O355" s="88"/>
      <c r="P355" s="88"/>
      <c r="Q355" s="88"/>
      <c r="R355" s="88"/>
      <c r="S355" s="88"/>
      <c r="T355" s="89"/>
      <c r="U355" s="42"/>
      <c r="V355" s="42"/>
      <c r="W355" s="42"/>
      <c r="X355" s="42"/>
      <c r="Y355" s="42"/>
      <c r="Z355" s="42"/>
      <c r="AA355" s="42"/>
      <c r="AB355" s="42"/>
      <c r="AC355" s="42"/>
      <c r="AD355" s="42"/>
      <c r="AE355" s="42"/>
      <c r="AT355" s="21" t="s">
        <v>233</v>
      </c>
      <c r="AU355" s="21" t="s">
        <v>84</v>
      </c>
    </row>
    <row r="356" s="2" customFormat="1" ht="24.15" customHeight="1">
      <c r="A356" s="42"/>
      <c r="B356" s="43"/>
      <c r="C356" s="218" t="s">
        <v>1074</v>
      </c>
      <c r="D356" s="218" t="s">
        <v>226</v>
      </c>
      <c r="E356" s="219" t="s">
        <v>658</v>
      </c>
      <c r="F356" s="220" t="s">
        <v>1844</v>
      </c>
      <c r="G356" s="221" t="s">
        <v>256</v>
      </c>
      <c r="H356" s="222">
        <v>0.69999999999999996</v>
      </c>
      <c r="I356" s="223"/>
      <c r="J356" s="224">
        <f>ROUND(I356*H356,2)</f>
        <v>0</v>
      </c>
      <c r="K356" s="220" t="s">
        <v>230</v>
      </c>
      <c r="L356" s="48"/>
      <c r="M356" s="225" t="s">
        <v>28</v>
      </c>
      <c r="N356" s="226" t="s">
        <v>45</v>
      </c>
      <c r="O356" s="88"/>
      <c r="P356" s="227">
        <f>O356*H356</f>
        <v>0</v>
      </c>
      <c r="Q356" s="227">
        <v>0</v>
      </c>
      <c r="R356" s="227">
        <f>Q356*H356</f>
        <v>0</v>
      </c>
      <c r="S356" s="227">
        <v>0</v>
      </c>
      <c r="T356" s="228">
        <f>S356*H356</f>
        <v>0</v>
      </c>
      <c r="U356" s="42"/>
      <c r="V356" s="42"/>
      <c r="W356" s="42"/>
      <c r="X356" s="42"/>
      <c r="Y356" s="42"/>
      <c r="Z356" s="42"/>
      <c r="AA356" s="42"/>
      <c r="AB356" s="42"/>
      <c r="AC356" s="42"/>
      <c r="AD356" s="42"/>
      <c r="AE356" s="42"/>
      <c r="AR356" s="229" t="s">
        <v>257</v>
      </c>
      <c r="AT356" s="229" t="s">
        <v>226</v>
      </c>
      <c r="AU356" s="229" t="s">
        <v>84</v>
      </c>
      <c r="AY356" s="21" t="s">
        <v>223</v>
      </c>
      <c r="BE356" s="230">
        <f>IF(N356="základní",J356,0)</f>
        <v>0</v>
      </c>
      <c r="BF356" s="230">
        <f>IF(N356="snížená",J356,0)</f>
        <v>0</v>
      </c>
      <c r="BG356" s="230">
        <f>IF(N356="zákl. přenesená",J356,0)</f>
        <v>0</v>
      </c>
      <c r="BH356" s="230">
        <f>IF(N356="sníž. přenesená",J356,0)</f>
        <v>0</v>
      </c>
      <c r="BI356" s="230">
        <f>IF(N356="nulová",J356,0)</f>
        <v>0</v>
      </c>
      <c r="BJ356" s="21" t="s">
        <v>82</v>
      </c>
      <c r="BK356" s="230">
        <f>ROUND(I356*H356,2)</f>
        <v>0</v>
      </c>
      <c r="BL356" s="21" t="s">
        <v>257</v>
      </c>
      <c r="BM356" s="229" t="s">
        <v>1454</v>
      </c>
    </row>
    <row r="357" s="2" customFormat="1">
      <c r="A357" s="42"/>
      <c r="B357" s="43"/>
      <c r="C357" s="44"/>
      <c r="D357" s="231" t="s">
        <v>233</v>
      </c>
      <c r="E357" s="44"/>
      <c r="F357" s="232" t="s">
        <v>661</v>
      </c>
      <c r="G357" s="44"/>
      <c r="H357" s="44"/>
      <c r="I357" s="233"/>
      <c r="J357" s="44"/>
      <c r="K357" s="44"/>
      <c r="L357" s="48"/>
      <c r="M357" s="234"/>
      <c r="N357" s="235"/>
      <c r="O357" s="88"/>
      <c r="P357" s="88"/>
      <c r="Q357" s="88"/>
      <c r="R357" s="88"/>
      <c r="S357" s="88"/>
      <c r="T357" s="89"/>
      <c r="U357" s="42"/>
      <c r="V357" s="42"/>
      <c r="W357" s="42"/>
      <c r="X357" s="42"/>
      <c r="Y357" s="42"/>
      <c r="Z357" s="42"/>
      <c r="AA357" s="42"/>
      <c r="AB357" s="42"/>
      <c r="AC357" s="42"/>
      <c r="AD357" s="42"/>
      <c r="AE357" s="42"/>
      <c r="AT357" s="21" t="s">
        <v>233</v>
      </c>
      <c r="AU357" s="21" t="s">
        <v>84</v>
      </c>
    </row>
    <row r="358" s="2" customFormat="1" ht="21.75" customHeight="1">
      <c r="A358" s="42"/>
      <c r="B358" s="43"/>
      <c r="C358" s="218" t="s">
        <v>1079</v>
      </c>
      <c r="D358" s="218" t="s">
        <v>226</v>
      </c>
      <c r="E358" s="219" t="s">
        <v>663</v>
      </c>
      <c r="F358" s="220" t="s">
        <v>1845</v>
      </c>
      <c r="G358" s="221" t="s">
        <v>256</v>
      </c>
      <c r="H358" s="222">
        <v>0.69999999999999996</v>
      </c>
      <c r="I358" s="223"/>
      <c r="J358" s="224">
        <f>ROUND(I358*H358,2)</f>
        <v>0</v>
      </c>
      <c r="K358" s="220" t="s">
        <v>230</v>
      </c>
      <c r="L358" s="48"/>
      <c r="M358" s="225" t="s">
        <v>28</v>
      </c>
      <c r="N358" s="226" t="s">
        <v>45</v>
      </c>
      <c r="O358" s="88"/>
      <c r="P358" s="227">
        <f>O358*H358</f>
        <v>0</v>
      </c>
      <c r="Q358" s="227">
        <v>0</v>
      </c>
      <c r="R358" s="227">
        <f>Q358*H358</f>
        <v>0</v>
      </c>
      <c r="S358" s="227">
        <v>0</v>
      </c>
      <c r="T358" s="228">
        <f>S358*H358</f>
        <v>0</v>
      </c>
      <c r="U358" s="42"/>
      <c r="V358" s="42"/>
      <c r="W358" s="42"/>
      <c r="X358" s="42"/>
      <c r="Y358" s="42"/>
      <c r="Z358" s="42"/>
      <c r="AA358" s="42"/>
      <c r="AB358" s="42"/>
      <c r="AC358" s="42"/>
      <c r="AD358" s="42"/>
      <c r="AE358" s="42"/>
      <c r="AR358" s="229" t="s">
        <v>257</v>
      </c>
      <c r="AT358" s="229" t="s">
        <v>226</v>
      </c>
      <c r="AU358" s="229" t="s">
        <v>84</v>
      </c>
      <c r="AY358" s="21" t="s">
        <v>223</v>
      </c>
      <c r="BE358" s="230">
        <f>IF(N358="základní",J358,0)</f>
        <v>0</v>
      </c>
      <c r="BF358" s="230">
        <f>IF(N358="snížená",J358,0)</f>
        <v>0</v>
      </c>
      <c r="BG358" s="230">
        <f>IF(N358="zákl. přenesená",J358,0)</f>
        <v>0</v>
      </c>
      <c r="BH358" s="230">
        <f>IF(N358="sníž. přenesená",J358,0)</f>
        <v>0</v>
      </c>
      <c r="BI358" s="230">
        <f>IF(N358="nulová",J358,0)</f>
        <v>0</v>
      </c>
      <c r="BJ358" s="21" t="s">
        <v>82</v>
      </c>
      <c r="BK358" s="230">
        <f>ROUND(I358*H358,2)</f>
        <v>0</v>
      </c>
      <c r="BL358" s="21" t="s">
        <v>257</v>
      </c>
      <c r="BM358" s="229" t="s">
        <v>1457</v>
      </c>
    </row>
    <row r="359" s="2" customFormat="1">
      <c r="A359" s="42"/>
      <c r="B359" s="43"/>
      <c r="C359" s="44"/>
      <c r="D359" s="231" t="s">
        <v>233</v>
      </c>
      <c r="E359" s="44"/>
      <c r="F359" s="232" t="s">
        <v>666</v>
      </c>
      <c r="G359" s="44"/>
      <c r="H359" s="44"/>
      <c r="I359" s="233"/>
      <c r="J359" s="44"/>
      <c r="K359" s="44"/>
      <c r="L359" s="48"/>
      <c r="M359" s="234"/>
      <c r="N359" s="235"/>
      <c r="O359" s="88"/>
      <c r="P359" s="88"/>
      <c r="Q359" s="88"/>
      <c r="R359" s="88"/>
      <c r="S359" s="88"/>
      <c r="T359" s="89"/>
      <c r="U359" s="42"/>
      <c r="V359" s="42"/>
      <c r="W359" s="42"/>
      <c r="X359" s="42"/>
      <c r="Y359" s="42"/>
      <c r="Z359" s="42"/>
      <c r="AA359" s="42"/>
      <c r="AB359" s="42"/>
      <c r="AC359" s="42"/>
      <c r="AD359" s="42"/>
      <c r="AE359" s="42"/>
      <c r="AT359" s="21" t="s">
        <v>233</v>
      </c>
      <c r="AU359" s="21" t="s">
        <v>84</v>
      </c>
    </row>
    <row r="360" s="2" customFormat="1" ht="16.5" customHeight="1">
      <c r="A360" s="42"/>
      <c r="B360" s="43"/>
      <c r="C360" s="218" t="s">
        <v>1085</v>
      </c>
      <c r="D360" s="218" t="s">
        <v>226</v>
      </c>
      <c r="E360" s="219" t="s">
        <v>668</v>
      </c>
      <c r="F360" s="220" t="s">
        <v>1846</v>
      </c>
      <c r="G360" s="221" t="s">
        <v>256</v>
      </c>
      <c r="H360" s="222">
        <v>9.8000000000000007</v>
      </c>
      <c r="I360" s="223"/>
      <c r="J360" s="224">
        <f>ROUND(I360*H360,2)</f>
        <v>0</v>
      </c>
      <c r="K360" s="220" t="s">
        <v>230</v>
      </c>
      <c r="L360" s="48"/>
      <c r="M360" s="225" t="s">
        <v>28</v>
      </c>
      <c r="N360" s="226" t="s">
        <v>45</v>
      </c>
      <c r="O360" s="88"/>
      <c r="P360" s="227">
        <f>O360*H360</f>
        <v>0</v>
      </c>
      <c r="Q360" s="227">
        <v>0</v>
      </c>
      <c r="R360" s="227">
        <f>Q360*H360</f>
        <v>0</v>
      </c>
      <c r="S360" s="227">
        <v>0</v>
      </c>
      <c r="T360" s="228">
        <f>S360*H360</f>
        <v>0</v>
      </c>
      <c r="U360" s="42"/>
      <c r="V360" s="42"/>
      <c r="W360" s="42"/>
      <c r="X360" s="42"/>
      <c r="Y360" s="42"/>
      <c r="Z360" s="42"/>
      <c r="AA360" s="42"/>
      <c r="AB360" s="42"/>
      <c r="AC360" s="42"/>
      <c r="AD360" s="42"/>
      <c r="AE360" s="42"/>
      <c r="AR360" s="229" t="s">
        <v>257</v>
      </c>
      <c r="AT360" s="229" t="s">
        <v>226</v>
      </c>
      <c r="AU360" s="229" t="s">
        <v>84</v>
      </c>
      <c r="AY360" s="21" t="s">
        <v>223</v>
      </c>
      <c r="BE360" s="230">
        <f>IF(N360="základní",J360,0)</f>
        <v>0</v>
      </c>
      <c r="BF360" s="230">
        <f>IF(N360="snížená",J360,0)</f>
        <v>0</v>
      </c>
      <c r="BG360" s="230">
        <f>IF(N360="zákl. přenesená",J360,0)</f>
        <v>0</v>
      </c>
      <c r="BH360" s="230">
        <f>IF(N360="sníž. přenesená",J360,0)</f>
        <v>0</v>
      </c>
      <c r="BI360" s="230">
        <f>IF(N360="nulová",J360,0)</f>
        <v>0</v>
      </c>
      <c r="BJ360" s="21" t="s">
        <v>82</v>
      </c>
      <c r="BK360" s="230">
        <f>ROUND(I360*H360,2)</f>
        <v>0</v>
      </c>
      <c r="BL360" s="21" t="s">
        <v>257</v>
      </c>
      <c r="BM360" s="229" t="s">
        <v>1460</v>
      </c>
    </row>
    <row r="361" s="2" customFormat="1">
      <c r="A361" s="42"/>
      <c r="B361" s="43"/>
      <c r="C361" s="44"/>
      <c r="D361" s="231" t="s">
        <v>233</v>
      </c>
      <c r="E361" s="44"/>
      <c r="F361" s="232" t="s">
        <v>671</v>
      </c>
      <c r="G361" s="44"/>
      <c r="H361" s="44"/>
      <c r="I361" s="233"/>
      <c r="J361" s="44"/>
      <c r="K361" s="44"/>
      <c r="L361" s="48"/>
      <c r="M361" s="234"/>
      <c r="N361" s="235"/>
      <c r="O361" s="88"/>
      <c r="P361" s="88"/>
      <c r="Q361" s="88"/>
      <c r="R361" s="88"/>
      <c r="S361" s="88"/>
      <c r="T361" s="89"/>
      <c r="U361" s="42"/>
      <c r="V361" s="42"/>
      <c r="W361" s="42"/>
      <c r="X361" s="42"/>
      <c r="Y361" s="42"/>
      <c r="Z361" s="42"/>
      <c r="AA361" s="42"/>
      <c r="AB361" s="42"/>
      <c r="AC361" s="42"/>
      <c r="AD361" s="42"/>
      <c r="AE361" s="42"/>
      <c r="AT361" s="21" t="s">
        <v>233</v>
      </c>
      <c r="AU361" s="21" t="s">
        <v>84</v>
      </c>
    </row>
    <row r="362" s="2" customFormat="1" ht="21.75" customHeight="1">
      <c r="A362" s="42"/>
      <c r="B362" s="43"/>
      <c r="C362" s="218" t="s">
        <v>1090</v>
      </c>
      <c r="D362" s="218" t="s">
        <v>226</v>
      </c>
      <c r="E362" s="219" t="s">
        <v>674</v>
      </c>
      <c r="F362" s="220" t="s">
        <v>1847</v>
      </c>
      <c r="G362" s="221" t="s">
        <v>256</v>
      </c>
      <c r="H362" s="222">
        <v>0.69999999999999996</v>
      </c>
      <c r="I362" s="223"/>
      <c r="J362" s="224">
        <f>ROUND(I362*H362,2)</f>
        <v>0</v>
      </c>
      <c r="K362" s="220" t="s">
        <v>230</v>
      </c>
      <c r="L362" s="48"/>
      <c r="M362" s="225" t="s">
        <v>28</v>
      </c>
      <c r="N362" s="226" t="s">
        <v>45</v>
      </c>
      <c r="O362" s="88"/>
      <c r="P362" s="227">
        <f>O362*H362</f>
        <v>0</v>
      </c>
      <c r="Q362" s="227">
        <v>0</v>
      </c>
      <c r="R362" s="227">
        <f>Q362*H362</f>
        <v>0</v>
      </c>
      <c r="S362" s="227">
        <v>0</v>
      </c>
      <c r="T362" s="228">
        <f>S362*H362</f>
        <v>0</v>
      </c>
      <c r="U362" s="42"/>
      <c r="V362" s="42"/>
      <c r="W362" s="42"/>
      <c r="X362" s="42"/>
      <c r="Y362" s="42"/>
      <c r="Z362" s="42"/>
      <c r="AA362" s="42"/>
      <c r="AB362" s="42"/>
      <c r="AC362" s="42"/>
      <c r="AD362" s="42"/>
      <c r="AE362" s="42"/>
      <c r="AR362" s="229" t="s">
        <v>257</v>
      </c>
      <c r="AT362" s="229" t="s">
        <v>226</v>
      </c>
      <c r="AU362" s="229" t="s">
        <v>84</v>
      </c>
      <c r="AY362" s="21" t="s">
        <v>223</v>
      </c>
      <c r="BE362" s="230">
        <f>IF(N362="základní",J362,0)</f>
        <v>0</v>
      </c>
      <c r="BF362" s="230">
        <f>IF(N362="snížená",J362,0)</f>
        <v>0</v>
      </c>
      <c r="BG362" s="230">
        <f>IF(N362="zákl. přenesená",J362,0)</f>
        <v>0</v>
      </c>
      <c r="BH362" s="230">
        <f>IF(N362="sníž. přenesená",J362,0)</f>
        <v>0</v>
      </c>
      <c r="BI362" s="230">
        <f>IF(N362="nulová",J362,0)</f>
        <v>0</v>
      </c>
      <c r="BJ362" s="21" t="s">
        <v>82</v>
      </c>
      <c r="BK362" s="230">
        <f>ROUND(I362*H362,2)</f>
        <v>0</v>
      </c>
      <c r="BL362" s="21" t="s">
        <v>257</v>
      </c>
      <c r="BM362" s="229" t="s">
        <v>1463</v>
      </c>
    </row>
    <row r="363" s="2" customFormat="1">
      <c r="A363" s="42"/>
      <c r="B363" s="43"/>
      <c r="C363" s="44"/>
      <c r="D363" s="231" t="s">
        <v>233</v>
      </c>
      <c r="E363" s="44"/>
      <c r="F363" s="232" t="s">
        <v>677</v>
      </c>
      <c r="G363" s="44"/>
      <c r="H363" s="44"/>
      <c r="I363" s="233"/>
      <c r="J363" s="44"/>
      <c r="K363" s="44"/>
      <c r="L363" s="48"/>
      <c r="M363" s="234"/>
      <c r="N363" s="235"/>
      <c r="O363" s="88"/>
      <c r="P363" s="88"/>
      <c r="Q363" s="88"/>
      <c r="R363" s="88"/>
      <c r="S363" s="88"/>
      <c r="T363" s="89"/>
      <c r="U363" s="42"/>
      <c r="V363" s="42"/>
      <c r="W363" s="42"/>
      <c r="X363" s="42"/>
      <c r="Y363" s="42"/>
      <c r="Z363" s="42"/>
      <c r="AA363" s="42"/>
      <c r="AB363" s="42"/>
      <c r="AC363" s="42"/>
      <c r="AD363" s="42"/>
      <c r="AE363" s="42"/>
      <c r="AT363" s="21" t="s">
        <v>233</v>
      </c>
      <c r="AU363" s="21" t="s">
        <v>84</v>
      </c>
    </row>
    <row r="364" s="12" customFormat="1" ht="22.8" customHeight="1">
      <c r="A364" s="12"/>
      <c r="B364" s="202"/>
      <c r="C364" s="203"/>
      <c r="D364" s="204" t="s">
        <v>73</v>
      </c>
      <c r="E364" s="216" t="s">
        <v>1334</v>
      </c>
      <c r="F364" s="216" t="s">
        <v>2126</v>
      </c>
      <c r="G364" s="203"/>
      <c r="H364" s="203"/>
      <c r="I364" s="206"/>
      <c r="J364" s="217">
        <f>BK364</f>
        <v>0</v>
      </c>
      <c r="K364" s="203"/>
      <c r="L364" s="208"/>
      <c r="M364" s="209"/>
      <c r="N364" s="210"/>
      <c r="O364" s="210"/>
      <c r="P364" s="211">
        <f>SUM(P365:P370)</f>
        <v>0</v>
      </c>
      <c r="Q364" s="210"/>
      <c r="R364" s="211">
        <f>SUM(R365:R370)</f>
        <v>0</v>
      </c>
      <c r="S364" s="210"/>
      <c r="T364" s="212">
        <f>SUM(T365:T370)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13" t="s">
        <v>84</v>
      </c>
      <c r="AT364" s="214" t="s">
        <v>73</v>
      </c>
      <c r="AU364" s="214" t="s">
        <v>82</v>
      </c>
      <c r="AY364" s="213" t="s">
        <v>223</v>
      </c>
      <c r="BK364" s="215">
        <f>SUM(BK365:BK370)</f>
        <v>0</v>
      </c>
    </row>
    <row r="365" s="2" customFormat="1" ht="24.15" customHeight="1">
      <c r="A365" s="42"/>
      <c r="B365" s="43"/>
      <c r="C365" s="218" t="s">
        <v>1097</v>
      </c>
      <c r="D365" s="218" t="s">
        <v>226</v>
      </c>
      <c r="E365" s="219" t="s">
        <v>2127</v>
      </c>
      <c r="F365" s="220" t="s">
        <v>2128</v>
      </c>
      <c r="G365" s="221" t="s">
        <v>383</v>
      </c>
      <c r="H365" s="222">
        <v>5</v>
      </c>
      <c r="I365" s="223"/>
      <c r="J365" s="224">
        <f>ROUND(I365*H365,2)</f>
        <v>0</v>
      </c>
      <c r="K365" s="220" t="s">
        <v>28</v>
      </c>
      <c r="L365" s="48"/>
      <c r="M365" s="225" t="s">
        <v>28</v>
      </c>
      <c r="N365" s="226" t="s">
        <v>45</v>
      </c>
      <c r="O365" s="88"/>
      <c r="P365" s="227">
        <f>O365*H365</f>
        <v>0</v>
      </c>
      <c r="Q365" s="227">
        <v>0</v>
      </c>
      <c r="R365" s="227">
        <f>Q365*H365</f>
        <v>0</v>
      </c>
      <c r="S365" s="227">
        <v>0</v>
      </c>
      <c r="T365" s="228">
        <f>S365*H365</f>
        <v>0</v>
      </c>
      <c r="U365" s="42"/>
      <c r="V365" s="42"/>
      <c r="W365" s="42"/>
      <c r="X365" s="42"/>
      <c r="Y365" s="42"/>
      <c r="Z365" s="42"/>
      <c r="AA365" s="42"/>
      <c r="AB365" s="42"/>
      <c r="AC365" s="42"/>
      <c r="AD365" s="42"/>
      <c r="AE365" s="42"/>
      <c r="AR365" s="229" t="s">
        <v>257</v>
      </c>
      <c r="AT365" s="229" t="s">
        <v>226</v>
      </c>
      <c r="AU365" s="229" t="s">
        <v>84</v>
      </c>
      <c r="AY365" s="21" t="s">
        <v>223</v>
      </c>
      <c r="BE365" s="230">
        <f>IF(N365="základní",J365,0)</f>
        <v>0</v>
      </c>
      <c r="BF365" s="230">
        <f>IF(N365="snížená",J365,0)</f>
        <v>0</v>
      </c>
      <c r="BG365" s="230">
        <f>IF(N365="zákl. přenesená",J365,0)</f>
        <v>0</v>
      </c>
      <c r="BH365" s="230">
        <f>IF(N365="sníž. přenesená",J365,0)</f>
        <v>0</v>
      </c>
      <c r="BI365" s="230">
        <f>IF(N365="nulová",J365,0)</f>
        <v>0</v>
      </c>
      <c r="BJ365" s="21" t="s">
        <v>82</v>
      </c>
      <c r="BK365" s="230">
        <f>ROUND(I365*H365,2)</f>
        <v>0</v>
      </c>
      <c r="BL365" s="21" t="s">
        <v>257</v>
      </c>
      <c r="BM365" s="229" t="s">
        <v>1466</v>
      </c>
    </row>
    <row r="366" s="2" customFormat="1" ht="24.15" customHeight="1">
      <c r="A366" s="42"/>
      <c r="B366" s="43"/>
      <c r="C366" s="218" t="s">
        <v>1115</v>
      </c>
      <c r="D366" s="218" t="s">
        <v>226</v>
      </c>
      <c r="E366" s="219" t="s">
        <v>2129</v>
      </c>
      <c r="F366" s="220" t="s">
        <v>2130</v>
      </c>
      <c r="G366" s="221" t="s">
        <v>383</v>
      </c>
      <c r="H366" s="222">
        <v>2</v>
      </c>
      <c r="I366" s="223"/>
      <c r="J366" s="224">
        <f>ROUND(I366*H366,2)</f>
        <v>0</v>
      </c>
      <c r="K366" s="220" t="s">
        <v>28</v>
      </c>
      <c r="L366" s="48"/>
      <c r="M366" s="225" t="s">
        <v>28</v>
      </c>
      <c r="N366" s="226" t="s">
        <v>45</v>
      </c>
      <c r="O366" s="88"/>
      <c r="P366" s="227">
        <f>O366*H366</f>
        <v>0</v>
      </c>
      <c r="Q366" s="227">
        <v>0</v>
      </c>
      <c r="R366" s="227">
        <f>Q366*H366</f>
        <v>0</v>
      </c>
      <c r="S366" s="227">
        <v>0</v>
      </c>
      <c r="T366" s="228">
        <f>S366*H366</f>
        <v>0</v>
      </c>
      <c r="U366" s="42"/>
      <c r="V366" s="42"/>
      <c r="W366" s="42"/>
      <c r="X366" s="42"/>
      <c r="Y366" s="42"/>
      <c r="Z366" s="42"/>
      <c r="AA366" s="42"/>
      <c r="AB366" s="42"/>
      <c r="AC366" s="42"/>
      <c r="AD366" s="42"/>
      <c r="AE366" s="42"/>
      <c r="AR366" s="229" t="s">
        <v>257</v>
      </c>
      <c r="AT366" s="229" t="s">
        <v>226</v>
      </c>
      <c r="AU366" s="229" t="s">
        <v>84</v>
      </c>
      <c r="AY366" s="21" t="s">
        <v>223</v>
      </c>
      <c r="BE366" s="230">
        <f>IF(N366="základní",J366,0)</f>
        <v>0</v>
      </c>
      <c r="BF366" s="230">
        <f>IF(N366="snížená",J366,0)</f>
        <v>0</v>
      </c>
      <c r="BG366" s="230">
        <f>IF(N366="zákl. přenesená",J366,0)</f>
        <v>0</v>
      </c>
      <c r="BH366" s="230">
        <f>IF(N366="sníž. přenesená",J366,0)</f>
        <v>0</v>
      </c>
      <c r="BI366" s="230">
        <f>IF(N366="nulová",J366,0)</f>
        <v>0</v>
      </c>
      <c r="BJ366" s="21" t="s">
        <v>82</v>
      </c>
      <c r="BK366" s="230">
        <f>ROUND(I366*H366,2)</f>
        <v>0</v>
      </c>
      <c r="BL366" s="21" t="s">
        <v>257</v>
      </c>
      <c r="BM366" s="229" t="s">
        <v>1469</v>
      </c>
    </row>
    <row r="367" s="2" customFormat="1" ht="24.15" customHeight="1">
      <c r="A367" s="42"/>
      <c r="B367" s="43"/>
      <c r="C367" s="218" t="s">
        <v>1122</v>
      </c>
      <c r="D367" s="218" t="s">
        <v>226</v>
      </c>
      <c r="E367" s="219" t="s">
        <v>2131</v>
      </c>
      <c r="F367" s="220" t="s">
        <v>2132</v>
      </c>
      <c r="G367" s="221" t="s">
        <v>383</v>
      </c>
      <c r="H367" s="222">
        <v>5</v>
      </c>
      <c r="I367" s="223"/>
      <c r="J367" s="224">
        <f>ROUND(I367*H367,2)</f>
        <v>0</v>
      </c>
      <c r="K367" s="220" t="s">
        <v>28</v>
      </c>
      <c r="L367" s="48"/>
      <c r="M367" s="225" t="s">
        <v>28</v>
      </c>
      <c r="N367" s="226" t="s">
        <v>45</v>
      </c>
      <c r="O367" s="88"/>
      <c r="P367" s="227">
        <f>O367*H367</f>
        <v>0</v>
      </c>
      <c r="Q367" s="227">
        <v>0</v>
      </c>
      <c r="R367" s="227">
        <f>Q367*H367</f>
        <v>0</v>
      </c>
      <c r="S367" s="227">
        <v>0</v>
      </c>
      <c r="T367" s="228">
        <f>S367*H367</f>
        <v>0</v>
      </c>
      <c r="U367" s="42"/>
      <c r="V367" s="42"/>
      <c r="W367" s="42"/>
      <c r="X367" s="42"/>
      <c r="Y367" s="42"/>
      <c r="Z367" s="42"/>
      <c r="AA367" s="42"/>
      <c r="AB367" s="42"/>
      <c r="AC367" s="42"/>
      <c r="AD367" s="42"/>
      <c r="AE367" s="42"/>
      <c r="AR367" s="229" t="s">
        <v>257</v>
      </c>
      <c r="AT367" s="229" t="s">
        <v>226</v>
      </c>
      <c r="AU367" s="229" t="s">
        <v>84</v>
      </c>
      <c r="AY367" s="21" t="s">
        <v>223</v>
      </c>
      <c r="BE367" s="230">
        <f>IF(N367="základní",J367,0)</f>
        <v>0</v>
      </c>
      <c r="BF367" s="230">
        <f>IF(N367="snížená",J367,0)</f>
        <v>0</v>
      </c>
      <c r="BG367" s="230">
        <f>IF(N367="zákl. přenesená",J367,0)</f>
        <v>0</v>
      </c>
      <c r="BH367" s="230">
        <f>IF(N367="sníž. přenesená",J367,0)</f>
        <v>0</v>
      </c>
      <c r="BI367" s="230">
        <f>IF(N367="nulová",J367,0)</f>
        <v>0</v>
      </c>
      <c r="BJ367" s="21" t="s">
        <v>82</v>
      </c>
      <c r="BK367" s="230">
        <f>ROUND(I367*H367,2)</f>
        <v>0</v>
      </c>
      <c r="BL367" s="21" t="s">
        <v>257</v>
      </c>
      <c r="BM367" s="229" t="s">
        <v>1472</v>
      </c>
    </row>
    <row r="368" s="2" customFormat="1" ht="24.15" customHeight="1">
      <c r="A368" s="42"/>
      <c r="B368" s="43"/>
      <c r="C368" s="218" t="s">
        <v>1127</v>
      </c>
      <c r="D368" s="218" t="s">
        <v>226</v>
      </c>
      <c r="E368" s="219" t="s">
        <v>2133</v>
      </c>
      <c r="F368" s="220" t="s">
        <v>2134</v>
      </c>
      <c r="G368" s="221" t="s">
        <v>383</v>
      </c>
      <c r="H368" s="222">
        <v>4</v>
      </c>
      <c r="I368" s="223"/>
      <c r="J368" s="224">
        <f>ROUND(I368*H368,2)</f>
        <v>0</v>
      </c>
      <c r="K368" s="220" t="s">
        <v>28</v>
      </c>
      <c r="L368" s="48"/>
      <c r="M368" s="225" t="s">
        <v>28</v>
      </c>
      <c r="N368" s="226" t="s">
        <v>45</v>
      </c>
      <c r="O368" s="88"/>
      <c r="P368" s="227">
        <f>O368*H368</f>
        <v>0</v>
      </c>
      <c r="Q368" s="227">
        <v>0</v>
      </c>
      <c r="R368" s="227">
        <f>Q368*H368</f>
        <v>0</v>
      </c>
      <c r="S368" s="227">
        <v>0</v>
      </c>
      <c r="T368" s="228">
        <f>S368*H368</f>
        <v>0</v>
      </c>
      <c r="U368" s="42"/>
      <c r="V368" s="42"/>
      <c r="W368" s="42"/>
      <c r="X368" s="42"/>
      <c r="Y368" s="42"/>
      <c r="Z368" s="42"/>
      <c r="AA368" s="42"/>
      <c r="AB368" s="42"/>
      <c r="AC368" s="42"/>
      <c r="AD368" s="42"/>
      <c r="AE368" s="42"/>
      <c r="AR368" s="229" t="s">
        <v>257</v>
      </c>
      <c r="AT368" s="229" t="s">
        <v>226</v>
      </c>
      <c r="AU368" s="229" t="s">
        <v>84</v>
      </c>
      <c r="AY368" s="21" t="s">
        <v>223</v>
      </c>
      <c r="BE368" s="230">
        <f>IF(N368="základní",J368,0)</f>
        <v>0</v>
      </c>
      <c r="BF368" s="230">
        <f>IF(N368="snížená",J368,0)</f>
        <v>0</v>
      </c>
      <c r="BG368" s="230">
        <f>IF(N368="zákl. přenesená",J368,0)</f>
        <v>0</v>
      </c>
      <c r="BH368" s="230">
        <f>IF(N368="sníž. přenesená",J368,0)</f>
        <v>0</v>
      </c>
      <c r="BI368" s="230">
        <f>IF(N368="nulová",J368,0)</f>
        <v>0</v>
      </c>
      <c r="BJ368" s="21" t="s">
        <v>82</v>
      </c>
      <c r="BK368" s="230">
        <f>ROUND(I368*H368,2)</f>
        <v>0</v>
      </c>
      <c r="BL368" s="21" t="s">
        <v>257</v>
      </c>
      <c r="BM368" s="229" t="s">
        <v>1475</v>
      </c>
    </row>
    <row r="369" s="2" customFormat="1" ht="24.15" customHeight="1">
      <c r="A369" s="42"/>
      <c r="B369" s="43"/>
      <c r="C369" s="218" t="s">
        <v>1134</v>
      </c>
      <c r="D369" s="218" t="s">
        <v>226</v>
      </c>
      <c r="E369" s="219" t="s">
        <v>2135</v>
      </c>
      <c r="F369" s="220" t="s">
        <v>2136</v>
      </c>
      <c r="G369" s="221" t="s">
        <v>256</v>
      </c>
      <c r="H369" s="222">
        <v>0.050000000000000003</v>
      </c>
      <c r="I369" s="223"/>
      <c r="J369" s="224">
        <f>ROUND(I369*H369,2)</f>
        <v>0</v>
      </c>
      <c r="K369" s="220" t="s">
        <v>230</v>
      </c>
      <c r="L369" s="48"/>
      <c r="M369" s="225" t="s">
        <v>28</v>
      </c>
      <c r="N369" s="226" t="s">
        <v>45</v>
      </c>
      <c r="O369" s="88"/>
      <c r="P369" s="227">
        <f>O369*H369</f>
        <v>0</v>
      </c>
      <c r="Q369" s="227">
        <v>0</v>
      </c>
      <c r="R369" s="227">
        <f>Q369*H369</f>
        <v>0</v>
      </c>
      <c r="S369" s="227">
        <v>0</v>
      </c>
      <c r="T369" s="228">
        <f>S369*H369</f>
        <v>0</v>
      </c>
      <c r="U369" s="42"/>
      <c r="V369" s="42"/>
      <c r="W369" s="42"/>
      <c r="X369" s="42"/>
      <c r="Y369" s="42"/>
      <c r="Z369" s="42"/>
      <c r="AA369" s="42"/>
      <c r="AB369" s="42"/>
      <c r="AC369" s="42"/>
      <c r="AD369" s="42"/>
      <c r="AE369" s="42"/>
      <c r="AR369" s="229" t="s">
        <v>257</v>
      </c>
      <c r="AT369" s="229" t="s">
        <v>226</v>
      </c>
      <c r="AU369" s="229" t="s">
        <v>84</v>
      </c>
      <c r="AY369" s="21" t="s">
        <v>223</v>
      </c>
      <c r="BE369" s="230">
        <f>IF(N369="základní",J369,0)</f>
        <v>0</v>
      </c>
      <c r="BF369" s="230">
        <f>IF(N369="snížená",J369,0)</f>
        <v>0</v>
      </c>
      <c r="BG369" s="230">
        <f>IF(N369="zákl. přenesená",J369,0)</f>
        <v>0</v>
      </c>
      <c r="BH369" s="230">
        <f>IF(N369="sníž. přenesená",J369,0)</f>
        <v>0</v>
      </c>
      <c r="BI369" s="230">
        <f>IF(N369="nulová",J369,0)</f>
        <v>0</v>
      </c>
      <c r="BJ369" s="21" t="s">
        <v>82</v>
      </c>
      <c r="BK369" s="230">
        <f>ROUND(I369*H369,2)</f>
        <v>0</v>
      </c>
      <c r="BL369" s="21" t="s">
        <v>257</v>
      </c>
      <c r="BM369" s="229" t="s">
        <v>1478</v>
      </c>
    </row>
    <row r="370" s="2" customFormat="1">
      <c r="A370" s="42"/>
      <c r="B370" s="43"/>
      <c r="C370" s="44"/>
      <c r="D370" s="231" t="s">
        <v>233</v>
      </c>
      <c r="E370" s="44"/>
      <c r="F370" s="232" t="s">
        <v>2137</v>
      </c>
      <c r="G370" s="44"/>
      <c r="H370" s="44"/>
      <c r="I370" s="233"/>
      <c r="J370" s="44"/>
      <c r="K370" s="44"/>
      <c r="L370" s="48"/>
      <c r="M370" s="234"/>
      <c r="N370" s="235"/>
      <c r="O370" s="88"/>
      <c r="P370" s="88"/>
      <c r="Q370" s="88"/>
      <c r="R370" s="88"/>
      <c r="S370" s="88"/>
      <c r="T370" s="89"/>
      <c r="U370" s="42"/>
      <c r="V370" s="42"/>
      <c r="W370" s="42"/>
      <c r="X370" s="42"/>
      <c r="Y370" s="42"/>
      <c r="Z370" s="42"/>
      <c r="AA370" s="42"/>
      <c r="AB370" s="42"/>
      <c r="AC370" s="42"/>
      <c r="AD370" s="42"/>
      <c r="AE370" s="42"/>
      <c r="AT370" s="21" t="s">
        <v>233</v>
      </c>
      <c r="AU370" s="21" t="s">
        <v>84</v>
      </c>
    </row>
    <row r="371" s="12" customFormat="1" ht="22.8" customHeight="1">
      <c r="A371" s="12"/>
      <c r="B371" s="202"/>
      <c r="C371" s="203"/>
      <c r="D371" s="204" t="s">
        <v>73</v>
      </c>
      <c r="E371" s="216" t="s">
        <v>1337</v>
      </c>
      <c r="F371" s="216" t="s">
        <v>2138</v>
      </c>
      <c r="G371" s="203"/>
      <c r="H371" s="203"/>
      <c r="I371" s="206"/>
      <c r="J371" s="217">
        <f>BK371</f>
        <v>0</v>
      </c>
      <c r="K371" s="203"/>
      <c r="L371" s="208"/>
      <c r="M371" s="209"/>
      <c r="N371" s="210"/>
      <c r="O371" s="210"/>
      <c r="P371" s="211">
        <f>SUM(P372:P381)</f>
        <v>0</v>
      </c>
      <c r="Q371" s="210"/>
      <c r="R371" s="211">
        <f>SUM(R372:R381)</f>
        <v>0</v>
      </c>
      <c r="S371" s="210"/>
      <c r="T371" s="212">
        <f>SUM(T372:T381)</f>
        <v>0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213" t="s">
        <v>84</v>
      </c>
      <c r="AT371" s="214" t="s">
        <v>73</v>
      </c>
      <c r="AU371" s="214" t="s">
        <v>82</v>
      </c>
      <c r="AY371" s="213" t="s">
        <v>223</v>
      </c>
      <c r="BK371" s="215">
        <f>SUM(BK372:BK381)</f>
        <v>0</v>
      </c>
    </row>
    <row r="372" s="2" customFormat="1" ht="16.5" customHeight="1">
      <c r="A372" s="42"/>
      <c r="B372" s="43"/>
      <c r="C372" s="218" t="s">
        <v>1139</v>
      </c>
      <c r="D372" s="218" t="s">
        <v>226</v>
      </c>
      <c r="E372" s="219" t="s">
        <v>2139</v>
      </c>
      <c r="F372" s="220" t="s">
        <v>2140</v>
      </c>
      <c r="G372" s="221" t="s">
        <v>240</v>
      </c>
      <c r="H372" s="222">
        <v>180</v>
      </c>
      <c r="I372" s="223"/>
      <c r="J372" s="224">
        <f>ROUND(I372*H372,2)</f>
        <v>0</v>
      </c>
      <c r="K372" s="220" t="s">
        <v>28</v>
      </c>
      <c r="L372" s="48"/>
      <c r="M372" s="225" t="s">
        <v>28</v>
      </c>
      <c r="N372" s="226" t="s">
        <v>45</v>
      </c>
      <c r="O372" s="88"/>
      <c r="P372" s="227">
        <f>O372*H372</f>
        <v>0</v>
      </c>
      <c r="Q372" s="227">
        <v>0</v>
      </c>
      <c r="R372" s="227">
        <f>Q372*H372</f>
        <v>0</v>
      </c>
      <c r="S372" s="227">
        <v>0</v>
      </c>
      <c r="T372" s="228">
        <f>S372*H372</f>
        <v>0</v>
      </c>
      <c r="U372" s="42"/>
      <c r="V372" s="42"/>
      <c r="W372" s="42"/>
      <c r="X372" s="42"/>
      <c r="Y372" s="42"/>
      <c r="Z372" s="42"/>
      <c r="AA372" s="42"/>
      <c r="AB372" s="42"/>
      <c r="AC372" s="42"/>
      <c r="AD372" s="42"/>
      <c r="AE372" s="42"/>
      <c r="AR372" s="229" t="s">
        <v>257</v>
      </c>
      <c r="AT372" s="229" t="s">
        <v>226</v>
      </c>
      <c r="AU372" s="229" t="s">
        <v>84</v>
      </c>
      <c r="AY372" s="21" t="s">
        <v>223</v>
      </c>
      <c r="BE372" s="230">
        <f>IF(N372="základní",J372,0)</f>
        <v>0</v>
      </c>
      <c r="BF372" s="230">
        <f>IF(N372="snížená",J372,0)</f>
        <v>0</v>
      </c>
      <c r="BG372" s="230">
        <f>IF(N372="zákl. přenesená",J372,0)</f>
        <v>0</v>
      </c>
      <c r="BH372" s="230">
        <f>IF(N372="sníž. přenesená",J372,0)</f>
        <v>0</v>
      </c>
      <c r="BI372" s="230">
        <f>IF(N372="nulová",J372,0)</f>
        <v>0</v>
      </c>
      <c r="BJ372" s="21" t="s">
        <v>82</v>
      </c>
      <c r="BK372" s="230">
        <f>ROUND(I372*H372,2)</f>
        <v>0</v>
      </c>
      <c r="BL372" s="21" t="s">
        <v>257</v>
      </c>
      <c r="BM372" s="229" t="s">
        <v>1483</v>
      </c>
    </row>
    <row r="373" s="2" customFormat="1" ht="16.5" customHeight="1">
      <c r="A373" s="42"/>
      <c r="B373" s="43"/>
      <c r="C373" s="218" t="s">
        <v>1146</v>
      </c>
      <c r="D373" s="218" t="s">
        <v>226</v>
      </c>
      <c r="E373" s="219" t="s">
        <v>2141</v>
      </c>
      <c r="F373" s="220" t="s">
        <v>2142</v>
      </c>
      <c r="G373" s="221" t="s">
        <v>240</v>
      </c>
      <c r="H373" s="222">
        <v>74</v>
      </c>
      <c r="I373" s="223"/>
      <c r="J373" s="224">
        <f>ROUND(I373*H373,2)</f>
        <v>0</v>
      </c>
      <c r="K373" s="220" t="s">
        <v>28</v>
      </c>
      <c r="L373" s="48"/>
      <c r="M373" s="225" t="s">
        <v>28</v>
      </c>
      <c r="N373" s="226" t="s">
        <v>45</v>
      </c>
      <c r="O373" s="88"/>
      <c r="P373" s="227">
        <f>O373*H373</f>
        <v>0</v>
      </c>
      <c r="Q373" s="227">
        <v>0</v>
      </c>
      <c r="R373" s="227">
        <f>Q373*H373</f>
        <v>0</v>
      </c>
      <c r="S373" s="227">
        <v>0</v>
      </c>
      <c r="T373" s="228">
        <f>S373*H373</f>
        <v>0</v>
      </c>
      <c r="U373" s="42"/>
      <c r="V373" s="42"/>
      <c r="W373" s="42"/>
      <c r="X373" s="42"/>
      <c r="Y373" s="42"/>
      <c r="Z373" s="42"/>
      <c r="AA373" s="42"/>
      <c r="AB373" s="42"/>
      <c r="AC373" s="42"/>
      <c r="AD373" s="42"/>
      <c r="AE373" s="42"/>
      <c r="AR373" s="229" t="s">
        <v>257</v>
      </c>
      <c r="AT373" s="229" t="s">
        <v>226</v>
      </c>
      <c r="AU373" s="229" t="s">
        <v>84</v>
      </c>
      <c r="AY373" s="21" t="s">
        <v>223</v>
      </c>
      <c r="BE373" s="230">
        <f>IF(N373="základní",J373,0)</f>
        <v>0</v>
      </c>
      <c r="BF373" s="230">
        <f>IF(N373="snížená",J373,0)</f>
        <v>0</v>
      </c>
      <c r="BG373" s="230">
        <f>IF(N373="zákl. přenesená",J373,0)</f>
        <v>0</v>
      </c>
      <c r="BH373" s="230">
        <f>IF(N373="sníž. přenesená",J373,0)</f>
        <v>0</v>
      </c>
      <c r="BI373" s="230">
        <f>IF(N373="nulová",J373,0)</f>
        <v>0</v>
      </c>
      <c r="BJ373" s="21" t="s">
        <v>82</v>
      </c>
      <c r="BK373" s="230">
        <f>ROUND(I373*H373,2)</f>
        <v>0</v>
      </c>
      <c r="BL373" s="21" t="s">
        <v>257</v>
      </c>
      <c r="BM373" s="229" t="s">
        <v>1486</v>
      </c>
    </row>
    <row r="374" s="2" customFormat="1" ht="16.5" customHeight="1">
      <c r="A374" s="42"/>
      <c r="B374" s="43"/>
      <c r="C374" s="218" t="s">
        <v>1153</v>
      </c>
      <c r="D374" s="218" t="s">
        <v>226</v>
      </c>
      <c r="E374" s="219" t="s">
        <v>2143</v>
      </c>
      <c r="F374" s="220" t="s">
        <v>2144</v>
      </c>
      <c r="G374" s="221" t="s">
        <v>240</v>
      </c>
      <c r="H374" s="222">
        <v>19</v>
      </c>
      <c r="I374" s="223"/>
      <c r="J374" s="224">
        <f>ROUND(I374*H374,2)</f>
        <v>0</v>
      </c>
      <c r="K374" s="220" t="s">
        <v>28</v>
      </c>
      <c r="L374" s="48"/>
      <c r="M374" s="225" t="s">
        <v>28</v>
      </c>
      <c r="N374" s="226" t="s">
        <v>45</v>
      </c>
      <c r="O374" s="88"/>
      <c r="P374" s="227">
        <f>O374*H374</f>
        <v>0</v>
      </c>
      <c r="Q374" s="227">
        <v>0</v>
      </c>
      <c r="R374" s="227">
        <f>Q374*H374</f>
        <v>0</v>
      </c>
      <c r="S374" s="227">
        <v>0</v>
      </c>
      <c r="T374" s="228">
        <f>S374*H374</f>
        <v>0</v>
      </c>
      <c r="U374" s="42"/>
      <c r="V374" s="42"/>
      <c r="W374" s="42"/>
      <c r="X374" s="42"/>
      <c r="Y374" s="42"/>
      <c r="Z374" s="42"/>
      <c r="AA374" s="42"/>
      <c r="AB374" s="42"/>
      <c r="AC374" s="42"/>
      <c r="AD374" s="42"/>
      <c r="AE374" s="42"/>
      <c r="AR374" s="229" t="s">
        <v>257</v>
      </c>
      <c r="AT374" s="229" t="s">
        <v>226</v>
      </c>
      <c r="AU374" s="229" t="s">
        <v>84</v>
      </c>
      <c r="AY374" s="21" t="s">
        <v>223</v>
      </c>
      <c r="BE374" s="230">
        <f>IF(N374="základní",J374,0)</f>
        <v>0</v>
      </c>
      <c r="BF374" s="230">
        <f>IF(N374="snížená",J374,0)</f>
        <v>0</v>
      </c>
      <c r="BG374" s="230">
        <f>IF(N374="zákl. přenesená",J374,0)</f>
        <v>0</v>
      </c>
      <c r="BH374" s="230">
        <f>IF(N374="sníž. přenesená",J374,0)</f>
        <v>0</v>
      </c>
      <c r="BI374" s="230">
        <f>IF(N374="nulová",J374,0)</f>
        <v>0</v>
      </c>
      <c r="BJ374" s="21" t="s">
        <v>82</v>
      </c>
      <c r="BK374" s="230">
        <f>ROUND(I374*H374,2)</f>
        <v>0</v>
      </c>
      <c r="BL374" s="21" t="s">
        <v>257</v>
      </c>
      <c r="BM374" s="229" t="s">
        <v>1489</v>
      </c>
    </row>
    <row r="375" s="2" customFormat="1" ht="16.5" customHeight="1">
      <c r="A375" s="42"/>
      <c r="B375" s="43"/>
      <c r="C375" s="218" t="s">
        <v>1158</v>
      </c>
      <c r="D375" s="218" t="s">
        <v>226</v>
      </c>
      <c r="E375" s="219" t="s">
        <v>2145</v>
      </c>
      <c r="F375" s="220" t="s">
        <v>2146</v>
      </c>
      <c r="G375" s="221" t="s">
        <v>240</v>
      </c>
      <c r="H375" s="222">
        <v>14</v>
      </c>
      <c r="I375" s="223"/>
      <c r="J375" s="224">
        <f>ROUND(I375*H375,2)</f>
        <v>0</v>
      </c>
      <c r="K375" s="220" t="s">
        <v>28</v>
      </c>
      <c r="L375" s="48"/>
      <c r="M375" s="225" t="s">
        <v>28</v>
      </c>
      <c r="N375" s="226" t="s">
        <v>45</v>
      </c>
      <c r="O375" s="88"/>
      <c r="P375" s="227">
        <f>O375*H375</f>
        <v>0</v>
      </c>
      <c r="Q375" s="227">
        <v>0</v>
      </c>
      <c r="R375" s="227">
        <f>Q375*H375</f>
        <v>0</v>
      </c>
      <c r="S375" s="227">
        <v>0</v>
      </c>
      <c r="T375" s="228">
        <f>S375*H375</f>
        <v>0</v>
      </c>
      <c r="U375" s="42"/>
      <c r="V375" s="42"/>
      <c r="W375" s="42"/>
      <c r="X375" s="42"/>
      <c r="Y375" s="42"/>
      <c r="Z375" s="42"/>
      <c r="AA375" s="42"/>
      <c r="AB375" s="42"/>
      <c r="AC375" s="42"/>
      <c r="AD375" s="42"/>
      <c r="AE375" s="42"/>
      <c r="AR375" s="229" t="s">
        <v>257</v>
      </c>
      <c r="AT375" s="229" t="s">
        <v>226</v>
      </c>
      <c r="AU375" s="229" t="s">
        <v>84</v>
      </c>
      <c r="AY375" s="21" t="s">
        <v>223</v>
      </c>
      <c r="BE375" s="230">
        <f>IF(N375="základní",J375,0)</f>
        <v>0</v>
      </c>
      <c r="BF375" s="230">
        <f>IF(N375="snížená",J375,0)</f>
        <v>0</v>
      </c>
      <c r="BG375" s="230">
        <f>IF(N375="zákl. přenesená",J375,0)</f>
        <v>0</v>
      </c>
      <c r="BH375" s="230">
        <f>IF(N375="sníž. přenesená",J375,0)</f>
        <v>0</v>
      </c>
      <c r="BI375" s="230">
        <f>IF(N375="nulová",J375,0)</f>
        <v>0</v>
      </c>
      <c r="BJ375" s="21" t="s">
        <v>82</v>
      </c>
      <c r="BK375" s="230">
        <f>ROUND(I375*H375,2)</f>
        <v>0</v>
      </c>
      <c r="BL375" s="21" t="s">
        <v>257</v>
      </c>
      <c r="BM375" s="229" t="s">
        <v>1492</v>
      </c>
    </row>
    <row r="376" s="2" customFormat="1" ht="16.5" customHeight="1">
      <c r="A376" s="42"/>
      <c r="B376" s="43"/>
      <c r="C376" s="218" t="s">
        <v>1163</v>
      </c>
      <c r="D376" s="218" t="s">
        <v>226</v>
      </c>
      <c r="E376" s="219" t="s">
        <v>2147</v>
      </c>
      <c r="F376" s="220" t="s">
        <v>2148</v>
      </c>
      <c r="G376" s="221" t="s">
        <v>240</v>
      </c>
      <c r="H376" s="222">
        <v>30</v>
      </c>
      <c r="I376" s="223"/>
      <c r="J376" s="224">
        <f>ROUND(I376*H376,2)</f>
        <v>0</v>
      </c>
      <c r="K376" s="220" t="s">
        <v>28</v>
      </c>
      <c r="L376" s="48"/>
      <c r="M376" s="225" t="s">
        <v>28</v>
      </c>
      <c r="N376" s="226" t="s">
        <v>45</v>
      </c>
      <c r="O376" s="88"/>
      <c r="P376" s="227">
        <f>O376*H376</f>
        <v>0</v>
      </c>
      <c r="Q376" s="227">
        <v>0</v>
      </c>
      <c r="R376" s="227">
        <f>Q376*H376</f>
        <v>0</v>
      </c>
      <c r="S376" s="227">
        <v>0</v>
      </c>
      <c r="T376" s="228">
        <f>S376*H376</f>
        <v>0</v>
      </c>
      <c r="U376" s="42"/>
      <c r="V376" s="42"/>
      <c r="W376" s="42"/>
      <c r="X376" s="42"/>
      <c r="Y376" s="42"/>
      <c r="Z376" s="42"/>
      <c r="AA376" s="42"/>
      <c r="AB376" s="42"/>
      <c r="AC376" s="42"/>
      <c r="AD376" s="42"/>
      <c r="AE376" s="42"/>
      <c r="AR376" s="229" t="s">
        <v>257</v>
      </c>
      <c r="AT376" s="229" t="s">
        <v>226</v>
      </c>
      <c r="AU376" s="229" t="s">
        <v>84</v>
      </c>
      <c r="AY376" s="21" t="s">
        <v>223</v>
      </c>
      <c r="BE376" s="230">
        <f>IF(N376="základní",J376,0)</f>
        <v>0</v>
      </c>
      <c r="BF376" s="230">
        <f>IF(N376="snížená",J376,0)</f>
        <v>0</v>
      </c>
      <c r="BG376" s="230">
        <f>IF(N376="zákl. přenesená",J376,0)</f>
        <v>0</v>
      </c>
      <c r="BH376" s="230">
        <f>IF(N376="sníž. přenesená",J376,0)</f>
        <v>0</v>
      </c>
      <c r="BI376" s="230">
        <f>IF(N376="nulová",J376,0)</f>
        <v>0</v>
      </c>
      <c r="BJ376" s="21" t="s">
        <v>82</v>
      </c>
      <c r="BK376" s="230">
        <f>ROUND(I376*H376,2)</f>
        <v>0</v>
      </c>
      <c r="BL376" s="21" t="s">
        <v>257</v>
      </c>
      <c r="BM376" s="229" t="s">
        <v>1495</v>
      </c>
    </row>
    <row r="377" s="2" customFormat="1" ht="16.5" customHeight="1">
      <c r="A377" s="42"/>
      <c r="B377" s="43"/>
      <c r="C377" s="218" t="s">
        <v>1169</v>
      </c>
      <c r="D377" s="218" t="s">
        <v>226</v>
      </c>
      <c r="E377" s="219" t="s">
        <v>2149</v>
      </c>
      <c r="F377" s="220" t="s">
        <v>2150</v>
      </c>
      <c r="G377" s="221" t="s">
        <v>240</v>
      </c>
      <c r="H377" s="222">
        <v>15</v>
      </c>
      <c r="I377" s="223"/>
      <c r="J377" s="224">
        <f>ROUND(I377*H377,2)</f>
        <v>0</v>
      </c>
      <c r="K377" s="220" t="s">
        <v>28</v>
      </c>
      <c r="L377" s="48"/>
      <c r="M377" s="225" t="s">
        <v>28</v>
      </c>
      <c r="N377" s="226" t="s">
        <v>45</v>
      </c>
      <c r="O377" s="88"/>
      <c r="P377" s="227">
        <f>O377*H377</f>
        <v>0</v>
      </c>
      <c r="Q377" s="227">
        <v>0</v>
      </c>
      <c r="R377" s="227">
        <f>Q377*H377</f>
        <v>0</v>
      </c>
      <c r="S377" s="227">
        <v>0</v>
      </c>
      <c r="T377" s="228">
        <f>S377*H377</f>
        <v>0</v>
      </c>
      <c r="U377" s="42"/>
      <c r="V377" s="42"/>
      <c r="W377" s="42"/>
      <c r="X377" s="42"/>
      <c r="Y377" s="42"/>
      <c r="Z377" s="42"/>
      <c r="AA377" s="42"/>
      <c r="AB377" s="42"/>
      <c r="AC377" s="42"/>
      <c r="AD377" s="42"/>
      <c r="AE377" s="42"/>
      <c r="AR377" s="229" t="s">
        <v>257</v>
      </c>
      <c r="AT377" s="229" t="s">
        <v>226</v>
      </c>
      <c r="AU377" s="229" t="s">
        <v>84</v>
      </c>
      <c r="AY377" s="21" t="s">
        <v>223</v>
      </c>
      <c r="BE377" s="230">
        <f>IF(N377="základní",J377,0)</f>
        <v>0</v>
      </c>
      <c r="BF377" s="230">
        <f>IF(N377="snížená",J377,0)</f>
        <v>0</v>
      </c>
      <c r="BG377" s="230">
        <f>IF(N377="zákl. přenesená",J377,0)</f>
        <v>0</v>
      </c>
      <c r="BH377" s="230">
        <f>IF(N377="sníž. přenesená",J377,0)</f>
        <v>0</v>
      </c>
      <c r="BI377" s="230">
        <f>IF(N377="nulová",J377,0)</f>
        <v>0</v>
      </c>
      <c r="BJ377" s="21" t="s">
        <v>82</v>
      </c>
      <c r="BK377" s="230">
        <f>ROUND(I377*H377,2)</f>
        <v>0</v>
      </c>
      <c r="BL377" s="21" t="s">
        <v>257</v>
      </c>
      <c r="BM377" s="229" t="s">
        <v>1498</v>
      </c>
    </row>
    <row r="378" s="2" customFormat="1" ht="16.5" customHeight="1">
      <c r="A378" s="42"/>
      <c r="B378" s="43"/>
      <c r="C378" s="218" t="s">
        <v>1176</v>
      </c>
      <c r="D378" s="218" t="s">
        <v>226</v>
      </c>
      <c r="E378" s="219" t="s">
        <v>2151</v>
      </c>
      <c r="F378" s="220" t="s">
        <v>2152</v>
      </c>
      <c r="G378" s="221" t="s">
        <v>240</v>
      </c>
      <c r="H378" s="222">
        <v>15</v>
      </c>
      <c r="I378" s="223"/>
      <c r="J378" s="224">
        <f>ROUND(I378*H378,2)</f>
        <v>0</v>
      </c>
      <c r="K378" s="220" t="s">
        <v>28</v>
      </c>
      <c r="L378" s="48"/>
      <c r="M378" s="225" t="s">
        <v>28</v>
      </c>
      <c r="N378" s="226" t="s">
        <v>45</v>
      </c>
      <c r="O378" s="88"/>
      <c r="P378" s="227">
        <f>O378*H378</f>
        <v>0</v>
      </c>
      <c r="Q378" s="227">
        <v>0</v>
      </c>
      <c r="R378" s="227">
        <f>Q378*H378</f>
        <v>0</v>
      </c>
      <c r="S378" s="227">
        <v>0</v>
      </c>
      <c r="T378" s="228">
        <f>S378*H378</f>
        <v>0</v>
      </c>
      <c r="U378" s="42"/>
      <c r="V378" s="42"/>
      <c r="W378" s="42"/>
      <c r="X378" s="42"/>
      <c r="Y378" s="42"/>
      <c r="Z378" s="42"/>
      <c r="AA378" s="42"/>
      <c r="AB378" s="42"/>
      <c r="AC378" s="42"/>
      <c r="AD378" s="42"/>
      <c r="AE378" s="42"/>
      <c r="AR378" s="229" t="s">
        <v>257</v>
      </c>
      <c r="AT378" s="229" t="s">
        <v>226</v>
      </c>
      <c r="AU378" s="229" t="s">
        <v>84</v>
      </c>
      <c r="AY378" s="21" t="s">
        <v>223</v>
      </c>
      <c r="BE378" s="230">
        <f>IF(N378="základní",J378,0)</f>
        <v>0</v>
      </c>
      <c r="BF378" s="230">
        <f>IF(N378="snížená",J378,0)</f>
        <v>0</v>
      </c>
      <c r="BG378" s="230">
        <f>IF(N378="zákl. přenesená",J378,0)</f>
        <v>0</v>
      </c>
      <c r="BH378" s="230">
        <f>IF(N378="sníž. přenesená",J378,0)</f>
        <v>0</v>
      </c>
      <c r="BI378" s="230">
        <f>IF(N378="nulová",J378,0)</f>
        <v>0</v>
      </c>
      <c r="BJ378" s="21" t="s">
        <v>82</v>
      </c>
      <c r="BK378" s="230">
        <f>ROUND(I378*H378,2)</f>
        <v>0</v>
      </c>
      <c r="BL378" s="21" t="s">
        <v>257</v>
      </c>
      <c r="BM378" s="229" t="s">
        <v>1501</v>
      </c>
    </row>
    <row r="379" s="2" customFormat="1" ht="16.5" customHeight="1">
      <c r="A379" s="42"/>
      <c r="B379" s="43"/>
      <c r="C379" s="218" t="s">
        <v>1180</v>
      </c>
      <c r="D379" s="218" t="s">
        <v>226</v>
      </c>
      <c r="E379" s="219" t="s">
        <v>2153</v>
      </c>
      <c r="F379" s="220" t="s">
        <v>2154</v>
      </c>
      <c r="G379" s="221" t="s">
        <v>240</v>
      </c>
      <c r="H379" s="222">
        <v>13</v>
      </c>
      <c r="I379" s="223"/>
      <c r="J379" s="224">
        <f>ROUND(I379*H379,2)</f>
        <v>0</v>
      </c>
      <c r="K379" s="220" t="s">
        <v>28</v>
      </c>
      <c r="L379" s="48"/>
      <c r="M379" s="225" t="s">
        <v>28</v>
      </c>
      <c r="N379" s="226" t="s">
        <v>45</v>
      </c>
      <c r="O379" s="88"/>
      <c r="P379" s="227">
        <f>O379*H379</f>
        <v>0</v>
      </c>
      <c r="Q379" s="227">
        <v>0</v>
      </c>
      <c r="R379" s="227">
        <f>Q379*H379</f>
        <v>0</v>
      </c>
      <c r="S379" s="227">
        <v>0</v>
      </c>
      <c r="T379" s="228">
        <f>S379*H379</f>
        <v>0</v>
      </c>
      <c r="U379" s="42"/>
      <c r="V379" s="42"/>
      <c r="W379" s="42"/>
      <c r="X379" s="42"/>
      <c r="Y379" s="42"/>
      <c r="Z379" s="42"/>
      <c r="AA379" s="42"/>
      <c r="AB379" s="42"/>
      <c r="AC379" s="42"/>
      <c r="AD379" s="42"/>
      <c r="AE379" s="42"/>
      <c r="AR379" s="229" t="s">
        <v>257</v>
      </c>
      <c r="AT379" s="229" t="s">
        <v>226</v>
      </c>
      <c r="AU379" s="229" t="s">
        <v>84</v>
      </c>
      <c r="AY379" s="21" t="s">
        <v>223</v>
      </c>
      <c r="BE379" s="230">
        <f>IF(N379="základní",J379,0)</f>
        <v>0</v>
      </c>
      <c r="BF379" s="230">
        <f>IF(N379="snížená",J379,0)</f>
        <v>0</v>
      </c>
      <c r="BG379" s="230">
        <f>IF(N379="zákl. přenesená",J379,0)</f>
        <v>0</v>
      </c>
      <c r="BH379" s="230">
        <f>IF(N379="sníž. přenesená",J379,0)</f>
        <v>0</v>
      </c>
      <c r="BI379" s="230">
        <f>IF(N379="nulová",J379,0)</f>
        <v>0</v>
      </c>
      <c r="BJ379" s="21" t="s">
        <v>82</v>
      </c>
      <c r="BK379" s="230">
        <f>ROUND(I379*H379,2)</f>
        <v>0</v>
      </c>
      <c r="BL379" s="21" t="s">
        <v>257</v>
      </c>
      <c r="BM379" s="229" t="s">
        <v>1506</v>
      </c>
    </row>
    <row r="380" s="2" customFormat="1" ht="24.15" customHeight="1">
      <c r="A380" s="42"/>
      <c r="B380" s="43"/>
      <c r="C380" s="218" t="s">
        <v>1185</v>
      </c>
      <c r="D380" s="218" t="s">
        <v>226</v>
      </c>
      <c r="E380" s="219" t="s">
        <v>736</v>
      </c>
      <c r="F380" s="220" t="s">
        <v>737</v>
      </c>
      <c r="G380" s="221" t="s">
        <v>256</v>
      </c>
      <c r="H380" s="222">
        <v>0.050000000000000003</v>
      </c>
      <c r="I380" s="223"/>
      <c r="J380" s="224">
        <f>ROUND(I380*H380,2)</f>
        <v>0</v>
      </c>
      <c r="K380" s="220" t="s">
        <v>230</v>
      </c>
      <c r="L380" s="48"/>
      <c r="M380" s="225" t="s">
        <v>28</v>
      </c>
      <c r="N380" s="226" t="s">
        <v>45</v>
      </c>
      <c r="O380" s="88"/>
      <c r="P380" s="227">
        <f>O380*H380</f>
        <v>0</v>
      </c>
      <c r="Q380" s="227">
        <v>0</v>
      </c>
      <c r="R380" s="227">
        <f>Q380*H380</f>
        <v>0</v>
      </c>
      <c r="S380" s="227">
        <v>0</v>
      </c>
      <c r="T380" s="228">
        <f>S380*H380</f>
        <v>0</v>
      </c>
      <c r="U380" s="42"/>
      <c r="V380" s="42"/>
      <c r="W380" s="42"/>
      <c r="X380" s="42"/>
      <c r="Y380" s="42"/>
      <c r="Z380" s="42"/>
      <c r="AA380" s="42"/>
      <c r="AB380" s="42"/>
      <c r="AC380" s="42"/>
      <c r="AD380" s="42"/>
      <c r="AE380" s="42"/>
      <c r="AR380" s="229" t="s">
        <v>257</v>
      </c>
      <c r="AT380" s="229" t="s">
        <v>226</v>
      </c>
      <c r="AU380" s="229" t="s">
        <v>84</v>
      </c>
      <c r="AY380" s="21" t="s">
        <v>223</v>
      </c>
      <c r="BE380" s="230">
        <f>IF(N380="základní",J380,0)</f>
        <v>0</v>
      </c>
      <c r="BF380" s="230">
        <f>IF(N380="snížená",J380,0)</f>
        <v>0</v>
      </c>
      <c r="BG380" s="230">
        <f>IF(N380="zákl. přenesená",J380,0)</f>
        <v>0</v>
      </c>
      <c r="BH380" s="230">
        <f>IF(N380="sníž. přenesená",J380,0)</f>
        <v>0</v>
      </c>
      <c r="BI380" s="230">
        <f>IF(N380="nulová",J380,0)</f>
        <v>0</v>
      </c>
      <c r="BJ380" s="21" t="s">
        <v>82</v>
      </c>
      <c r="BK380" s="230">
        <f>ROUND(I380*H380,2)</f>
        <v>0</v>
      </c>
      <c r="BL380" s="21" t="s">
        <v>257</v>
      </c>
      <c r="BM380" s="229" t="s">
        <v>1509</v>
      </c>
    </row>
    <row r="381" s="2" customFormat="1">
      <c r="A381" s="42"/>
      <c r="B381" s="43"/>
      <c r="C381" s="44"/>
      <c r="D381" s="231" t="s">
        <v>233</v>
      </c>
      <c r="E381" s="44"/>
      <c r="F381" s="232" t="s">
        <v>739</v>
      </c>
      <c r="G381" s="44"/>
      <c r="H381" s="44"/>
      <c r="I381" s="233"/>
      <c r="J381" s="44"/>
      <c r="K381" s="44"/>
      <c r="L381" s="48"/>
      <c r="M381" s="234"/>
      <c r="N381" s="235"/>
      <c r="O381" s="88"/>
      <c r="P381" s="88"/>
      <c r="Q381" s="88"/>
      <c r="R381" s="88"/>
      <c r="S381" s="88"/>
      <c r="T381" s="89"/>
      <c r="U381" s="42"/>
      <c r="V381" s="42"/>
      <c r="W381" s="42"/>
      <c r="X381" s="42"/>
      <c r="Y381" s="42"/>
      <c r="Z381" s="42"/>
      <c r="AA381" s="42"/>
      <c r="AB381" s="42"/>
      <c r="AC381" s="42"/>
      <c r="AD381" s="42"/>
      <c r="AE381" s="42"/>
      <c r="AT381" s="21" t="s">
        <v>233</v>
      </c>
      <c r="AU381" s="21" t="s">
        <v>84</v>
      </c>
    </row>
    <row r="382" s="12" customFormat="1" ht="22.8" customHeight="1">
      <c r="A382" s="12"/>
      <c r="B382" s="202"/>
      <c r="C382" s="203"/>
      <c r="D382" s="204" t="s">
        <v>73</v>
      </c>
      <c r="E382" s="216" t="s">
        <v>1352</v>
      </c>
      <c r="F382" s="216" t="s">
        <v>2155</v>
      </c>
      <c r="G382" s="203"/>
      <c r="H382" s="203"/>
      <c r="I382" s="206"/>
      <c r="J382" s="217">
        <f>BK382</f>
        <v>0</v>
      </c>
      <c r="K382" s="203"/>
      <c r="L382" s="208"/>
      <c r="M382" s="209"/>
      <c r="N382" s="210"/>
      <c r="O382" s="210"/>
      <c r="P382" s="211">
        <f>SUM(P383:P405)</f>
        <v>0</v>
      </c>
      <c r="Q382" s="210"/>
      <c r="R382" s="211">
        <f>SUM(R383:R405)</f>
        <v>0.063899999999999998</v>
      </c>
      <c r="S382" s="210"/>
      <c r="T382" s="212">
        <f>SUM(T383:T405)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13" t="s">
        <v>84</v>
      </c>
      <c r="AT382" s="214" t="s">
        <v>73</v>
      </c>
      <c r="AU382" s="214" t="s">
        <v>82</v>
      </c>
      <c r="AY382" s="213" t="s">
        <v>223</v>
      </c>
      <c r="BK382" s="215">
        <f>SUM(BK383:BK405)</f>
        <v>0</v>
      </c>
    </row>
    <row r="383" s="2" customFormat="1" ht="16.5" customHeight="1">
      <c r="A383" s="42"/>
      <c r="B383" s="43"/>
      <c r="C383" s="218" t="s">
        <v>1192</v>
      </c>
      <c r="D383" s="218" t="s">
        <v>226</v>
      </c>
      <c r="E383" s="219" t="s">
        <v>2156</v>
      </c>
      <c r="F383" s="220" t="s">
        <v>2157</v>
      </c>
      <c r="G383" s="221" t="s">
        <v>240</v>
      </c>
      <c r="H383" s="222">
        <v>2</v>
      </c>
      <c r="I383" s="223"/>
      <c r="J383" s="224">
        <f>ROUND(I383*H383,2)</f>
        <v>0</v>
      </c>
      <c r="K383" s="220" t="s">
        <v>230</v>
      </c>
      <c r="L383" s="48"/>
      <c r="M383" s="225" t="s">
        <v>28</v>
      </c>
      <c r="N383" s="226" t="s">
        <v>45</v>
      </c>
      <c r="O383" s="88"/>
      <c r="P383" s="227">
        <f>O383*H383</f>
        <v>0</v>
      </c>
      <c r="Q383" s="227">
        <v>0.00147</v>
      </c>
      <c r="R383" s="227">
        <f>Q383*H383</f>
        <v>0.0029399999999999999</v>
      </c>
      <c r="S383" s="227">
        <v>0</v>
      </c>
      <c r="T383" s="228">
        <f>S383*H383</f>
        <v>0</v>
      </c>
      <c r="U383" s="42"/>
      <c r="V383" s="42"/>
      <c r="W383" s="42"/>
      <c r="X383" s="42"/>
      <c r="Y383" s="42"/>
      <c r="Z383" s="42"/>
      <c r="AA383" s="42"/>
      <c r="AB383" s="42"/>
      <c r="AC383" s="42"/>
      <c r="AD383" s="42"/>
      <c r="AE383" s="42"/>
      <c r="AR383" s="229" t="s">
        <v>257</v>
      </c>
      <c r="AT383" s="229" t="s">
        <v>226</v>
      </c>
      <c r="AU383" s="229" t="s">
        <v>84</v>
      </c>
      <c r="AY383" s="21" t="s">
        <v>223</v>
      </c>
      <c r="BE383" s="230">
        <f>IF(N383="základní",J383,0)</f>
        <v>0</v>
      </c>
      <c r="BF383" s="230">
        <f>IF(N383="snížená",J383,0)</f>
        <v>0</v>
      </c>
      <c r="BG383" s="230">
        <f>IF(N383="zákl. přenesená",J383,0)</f>
        <v>0</v>
      </c>
      <c r="BH383" s="230">
        <f>IF(N383="sníž. přenesená",J383,0)</f>
        <v>0</v>
      </c>
      <c r="BI383" s="230">
        <f>IF(N383="nulová",J383,0)</f>
        <v>0</v>
      </c>
      <c r="BJ383" s="21" t="s">
        <v>82</v>
      </c>
      <c r="BK383" s="230">
        <f>ROUND(I383*H383,2)</f>
        <v>0</v>
      </c>
      <c r="BL383" s="21" t="s">
        <v>257</v>
      </c>
      <c r="BM383" s="229" t="s">
        <v>1512</v>
      </c>
    </row>
    <row r="384" s="2" customFormat="1">
      <c r="A384" s="42"/>
      <c r="B384" s="43"/>
      <c r="C384" s="44"/>
      <c r="D384" s="231" t="s">
        <v>233</v>
      </c>
      <c r="E384" s="44"/>
      <c r="F384" s="232" t="s">
        <v>2158</v>
      </c>
      <c r="G384" s="44"/>
      <c r="H384" s="44"/>
      <c r="I384" s="233"/>
      <c r="J384" s="44"/>
      <c r="K384" s="44"/>
      <c r="L384" s="48"/>
      <c r="M384" s="234"/>
      <c r="N384" s="235"/>
      <c r="O384" s="88"/>
      <c r="P384" s="88"/>
      <c r="Q384" s="88"/>
      <c r="R384" s="88"/>
      <c r="S384" s="88"/>
      <c r="T384" s="89"/>
      <c r="U384" s="42"/>
      <c r="V384" s="42"/>
      <c r="W384" s="42"/>
      <c r="X384" s="42"/>
      <c r="Y384" s="42"/>
      <c r="Z384" s="42"/>
      <c r="AA384" s="42"/>
      <c r="AB384" s="42"/>
      <c r="AC384" s="42"/>
      <c r="AD384" s="42"/>
      <c r="AE384" s="42"/>
      <c r="AT384" s="21" t="s">
        <v>233</v>
      </c>
      <c r="AU384" s="21" t="s">
        <v>84</v>
      </c>
    </row>
    <row r="385" s="2" customFormat="1" ht="16.5" customHeight="1">
      <c r="A385" s="42"/>
      <c r="B385" s="43"/>
      <c r="C385" s="218" t="s">
        <v>1197</v>
      </c>
      <c r="D385" s="218" t="s">
        <v>226</v>
      </c>
      <c r="E385" s="219" t="s">
        <v>2159</v>
      </c>
      <c r="F385" s="220" t="s">
        <v>2160</v>
      </c>
      <c r="G385" s="221" t="s">
        <v>240</v>
      </c>
      <c r="H385" s="222">
        <v>13</v>
      </c>
      <c r="I385" s="223"/>
      <c r="J385" s="224">
        <f>ROUND(I385*H385,2)</f>
        <v>0</v>
      </c>
      <c r="K385" s="220" t="s">
        <v>230</v>
      </c>
      <c r="L385" s="48"/>
      <c r="M385" s="225" t="s">
        <v>28</v>
      </c>
      <c r="N385" s="226" t="s">
        <v>45</v>
      </c>
      <c r="O385" s="88"/>
      <c r="P385" s="227">
        <f>O385*H385</f>
        <v>0</v>
      </c>
      <c r="Q385" s="227">
        <v>0.0027000000000000001</v>
      </c>
      <c r="R385" s="227">
        <f>Q385*H385</f>
        <v>0.035099999999999999</v>
      </c>
      <c r="S385" s="227">
        <v>0</v>
      </c>
      <c r="T385" s="228">
        <f>S385*H385</f>
        <v>0</v>
      </c>
      <c r="U385" s="42"/>
      <c r="V385" s="42"/>
      <c r="W385" s="42"/>
      <c r="X385" s="42"/>
      <c r="Y385" s="42"/>
      <c r="Z385" s="42"/>
      <c r="AA385" s="42"/>
      <c r="AB385" s="42"/>
      <c r="AC385" s="42"/>
      <c r="AD385" s="42"/>
      <c r="AE385" s="42"/>
      <c r="AR385" s="229" t="s">
        <v>257</v>
      </c>
      <c r="AT385" s="229" t="s">
        <v>226</v>
      </c>
      <c r="AU385" s="229" t="s">
        <v>84</v>
      </c>
      <c r="AY385" s="21" t="s">
        <v>223</v>
      </c>
      <c r="BE385" s="230">
        <f>IF(N385="základní",J385,0)</f>
        <v>0</v>
      </c>
      <c r="BF385" s="230">
        <f>IF(N385="snížená",J385,0)</f>
        <v>0</v>
      </c>
      <c r="BG385" s="230">
        <f>IF(N385="zákl. přenesená",J385,0)</f>
        <v>0</v>
      </c>
      <c r="BH385" s="230">
        <f>IF(N385="sníž. přenesená",J385,0)</f>
        <v>0</v>
      </c>
      <c r="BI385" s="230">
        <f>IF(N385="nulová",J385,0)</f>
        <v>0</v>
      </c>
      <c r="BJ385" s="21" t="s">
        <v>82</v>
      </c>
      <c r="BK385" s="230">
        <f>ROUND(I385*H385,2)</f>
        <v>0</v>
      </c>
      <c r="BL385" s="21" t="s">
        <v>257</v>
      </c>
      <c r="BM385" s="229" t="s">
        <v>1515</v>
      </c>
    </row>
    <row r="386" s="2" customFormat="1">
      <c r="A386" s="42"/>
      <c r="B386" s="43"/>
      <c r="C386" s="44"/>
      <c r="D386" s="231" t="s">
        <v>233</v>
      </c>
      <c r="E386" s="44"/>
      <c r="F386" s="232" t="s">
        <v>2161</v>
      </c>
      <c r="G386" s="44"/>
      <c r="H386" s="44"/>
      <c r="I386" s="233"/>
      <c r="J386" s="44"/>
      <c r="K386" s="44"/>
      <c r="L386" s="48"/>
      <c r="M386" s="234"/>
      <c r="N386" s="235"/>
      <c r="O386" s="88"/>
      <c r="P386" s="88"/>
      <c r="Q386" s="88"/>
      <c r="R386" s="88"/>
      <c r="S386" s="88"/>
      <c r="T386" s="89"/>
      <c r="U386" s="42"/>
      <c r="V386" s="42"/>
      <c r="W386" s="42"/>
      <c r="X386" s="42"/>
      <c r="Y386" s="42"/>
      <c r="Z386" s="42"/>
      <c r="AA386" s="42"/>
      <c r="AB386" s="42"/>
      <c r="AC386" s="42"/>
      <c r="AD386" s="42"/>
      <c r="AE386" s="42"/>
      <c r="AT386" s="21" t="s">
        <v>233</v>
      </c>
      <c r="AU386" s="21" t="s">
        <v>84</v>
      </c>
    </row>
    <row r="387" s="2" customFormat="1" ht="16.5" customHeight="1">
      <c r="A387" s="42"/>
      <c r="B387" s="43"/>
      <c r="C387" s="218" t="s">
        <v>1204</v>
      </c>
      <c r="D387" s="218" t="s">
        <v>226</v>
      </c>
      <c r="E387" s="219" t="s">
        <v>2162</v>
      </c>
      <c r="F387" s="220" t="s">
        <v>2163</v>
      </c>
      <c r="G387" s="221" t="s">
        <v>240</v>
      </c>
      <c r="H387" s="222">
        <v>0.5</v>
      </c>
      <c r="I387" s="223"/>
      <c r="J387" s="224">
        <f>ROUND(I387*H387,2)</f>
        <v>0</v>
      </c>
      <c r="K387" s="220" t="s">
        <v>230</v>
      </c>
      <c r="L387" s="48"/>
      <c r="M387" s="225" t="s">
        <v>28</v>
      </c>
      <c r="N387" s="226" t="s">
        <v>45</v>
      </c>
      <c r="O387" s="88"/>
      <c r="P387" s="227">
        <f>O387*H387</f>
        <v>0</v>
      </c>
      <c r="Q387" s="227">
        <v>0.0037799999999999999</v>
      </c>
      <c r="R387" s="227">
        <f>Q387*H387</f>
        <v>0.00189</v>
      </c>
      <c r="S387" s="227">
        <v>0</v>
      </c>
      <c r="T387" s="228">
        <f>S387*H387</f>
        <v>0</v>
      </c>
      <c r="U387" s="42"/>
      <c r="V387" s="42"/>
      <c r="W387" s="42"/>
      <c r="X387" s="42"/>
      <c r="Y387" s="42"/>
      <c r="Z387" s="42"/>
      <c r="AA387" s="42"/>
      <c r="AB387" s="42"/>
      <c r="AC387" s="42"/>
      <c r="AD387" s="42"/>
      <c r="AE387" s="42"/>
      <c r="AR387" s="229" t="s">
        <v>257</v>
      </c>
      <c r="AT387" s="229" t="s">
        <v>226</v>
      </c>
      <c r="AU387" s="229" t="s">
        <v>84</v>
      </c>
      <c r="AY387" s="21" t="s">
        <v>223</v>
      </c>
      <c r="BE387" s="230">
        <f>IF(N387="základní",J387,0)</f>
        <v>0</v>
      </c>
      <c r="BF387" s="230">
        <f>IF(N387="snížená",J387,0)</f>
        <v>0</v>
      </c>
      <c r="BG387" s="230">
        <f>IF(N387="zákl. přenesená",J387,0)</f>
        <v>0</v>
      </c>
      <c r="BH387" s="230">
        <f>IF(N387="sníž. přenesená",J387,0)</f>
        <v>0</v>
      </c>
      <c r="BI387" s="230">
        <f>IF(N387="nulová",J387,0)</f>
        <v>0</v>
      </c>
      <c r="BJ387" s="21" t="s">
        <v>82</v>
      </c>
      <c r="BK387" s="230">
        <f>ROUND(I387*H387,2)</f>
        <v>0</v>
      </c>
      <c r="BL387" s="21" t="s">
        <v>257</v>
      </c>
      <c r="BM387" s="229" t="s">
        <v>1518</v>
      </c>
    </row>
    <row r="388" s="2" customFormat="1">
      <c r="A388" s="42"/>
      <c r="B388" s="43"/>
      <c r="C388" s="44"/>
      <c r="D388" s="231" t="s">
        <v>233</v>
      </c>
      <c r="E388" s="44"/>
      <c r="F388" s="232" t="s">
        <v>2164</v>
      </c>
      <c r="G388" s="44"/>
      <c r="H388" s="44"/>
      <c r="I388" s="233"/>
      <c r="J388" s="44"/>
      <c r="K388" s="44"/>
      <c r="L388" s="48"/>
      <c r="M388" s="234"/>
      <c r="N388" s="235"/>
      <c r="O388" s="88"/>
      <c r="P388" s="88"/>
      <c r="Q388" s="88"/>
      <c r="R388" s="88"/>
      <c r="S388" s="88"/>
      <c r="T388" s="89"/>
      <c r="U388" s="42"/>
      <c r="V388" s="42"/>
      <c r="W388" s="42"/>
      <c r="X388" s="42"/>
      <c r="Y388" s="42"/>
      <c r="Z388" s="42"/>
      <c r="AA388" s="42"/>
      <c r="AB388" s="42"/>
      <c r="AC388" s="42"/>
      <c r="AD388" s="42"/>
      <c r="AE388" s="42"/>
      <c r="AT388" s="21" t="s">
        <v>233</v>
      </c>
      <c r="AU388" s="21" t="s">
        <v>84</v>
      </c>
    </row>
    <row r="389" s="2" customFormat="1" ht="16.5" customHeight="1">
      <c r="A389" s="42"/>
      <c r="B389" s="43"/>
      <c r="C389" s="218" t="s">
        <v>1209</v>
      </c>
      <c r="D389" s="218" t="s">
        <v>226</v>
      </c>
      <c r="E389" s="219" t="s">
        <v>2165</v>
      </c>
      <c r="F389" s="220" t="s">
        <v>2166</v>
      </c>
      <c r="G389" s="221" t="s">
        <v>240</v>
      </c>
      <c r="H389" s="222">
        <v>10</v>
      </c>
      <c r="I389" s="223"/>
      <c r="J389" s="224">
        <f>ROUND(I389*H389,2)</f>
        <v>0</v>
      </c>
      <c r="K389" s="220" t="s">
        <v>28</v>
      </c>
      <c r="L389" s="48"/>
      <c r="M389" s="225" t="s">
        <v>28</v>
      </c>
      <c r="N389" s="226" t="s">
        <v>45</v>
      </c>
      <c r="O389" s="88"/>
      <c r="P389" s="227">
        <f>O389*H389</f>
        <v>0</v>
      </c>
      <c r="Q389" s="227">
        <v>0</v>
      </c>
      <c r="R389" s="227">
        <f>Q389*H389</f>
        <v>0</v>
      </c>
      <c r="S389" s="227">
        <v>0</v>
      </c>
      <c r="T389" s="228">
        <f>S389*H389</f>
        <v>0</v>
      </c>
      <c r="U389" s="42"/>
      <c r="V389" s="42"/>
      <c r="W389" s="42"/>
      <c r="X389" s="42"/>
      <c r="Y389" s="42"/>
      <c r="Z389" s="42"/>
      <c r="AA389" s="42"/>
      <c r="AB389" s="42"/>
      <c r="AC389" s="42"/>
      <c r="AD389" s="42"/>
      <c r="AE389" s="42"/>
      <c r="AR389" s="229" t="s">
        <v>257</v>
      </c>
      <c r="AT389" s="229" t="s">
        <v>226</v>
      </c>
      <c r="AU389" s="229" t="s">
        <v>84</v>
      </c>
      <c r="AY389" s="21" t="s">
        <v>223</v>
      </c>
      <c r="BE389" s="230">
        <f>IF(N389="základní",J389,0)</f>
        <v>0</v>
      </c>
      <c r="BF389" s="230">
        <f>IF(N389="snížená",J389,0)</f>
        <v>0</v>
      </c>
      <c r="BG389" s="230">
        <f>IF(N389="zákl. přenesená",J389,0)</f>
        <v>0</v>
      </c>
      <c r="BH389" s="230">
        <f>IF(N389="sníž. přenesená",J389,0)</f>
        <v>0</v>
      </c>
      <c r="BI389" s="230">
        <f>IF(N389="nulová",J389,0)</f>
        <v>0</v>
      </c>
      <c r="BJ389" s="21" t="s">
        <v>82</v>
      </c>
      <c r="BK389" s="230">
        <f>ROUND(I389*H389,2)</f>
        <v>0</v>
      </c>
      <c r="BL389" s="21" t="s">
        <v>257</v>
      </c>
      <c r="BM389" s="229" t="s">
        <v>1523</v>
      </c>
    </row>
    <row r="390" s="2" customFormat="1" ht="16.5" customHeight="1">
      <c r="A390" s="42"/>
      <c r="B390" s="43"/>
      <c r="C390" s="218" t="s">
        <v>1362</v>
      </c>
      <c r="D390" s="218" t="s">
        <v>226</v>
      </c>
      <c r="E390" s="219" t="s">
        <v>2167</v>
      </c>
      <c r="F390" s="220" t="s">
        <v>2168</v>
      </c>
      <c r="G390" s="221" t="s">
        <v>501</v>
      </c>
      <c r="H390" s="222">
        <v>1</v>
      </c>
      <c r="I390" s="223"/>
      <c r="J390" s="224">
        <f>ROUND(I390*H390,2)</f>
        <v>0</v>
      </c>
      <c r="K390" s="220" t="s">
        <v>230</v>
      </c>
      <c r="L390" s="48"/>
      <c r="M390" s="225" t="s">
        <v>28</v>
      </c>
      <c r="N390" s="226" t="s">
        <v>45</v>
      </c>
      <c r="O390" s="88"/>
      <c r="P390" s="227">
        <f>O390*H390</f>
        <v>0</v>
      </c>
      <c r="Q390" s="227">
        <v>0.0033800000000000002</v>
      </c>
      <c r="R390" s="227">
        <f>Q390*H390</f>
        <v>0.0033800000000000002</v>
      </c>
      <c r="S390" s="227">
        <v>0</v>
      </c>
      <c r="T390" s="228">
        <f>S390*H390</f>
        <v>0</v>
      </c>
      <c r="U390" s="42"/>
      <c r="V390" s="42"/>
      <c r="W390" s="42"/>
      <c r="X390" s="42"/>
      <c r="Y390" s="42"/>
      <c r="Z390" s="42"/>
      <c r="AA390" s="42"/>
      <c r="AB390" s="42"/>
      <c r="AC390" s="42"/>
      <c r="AD390" s="42"/>
      <c r="AE390" s="42"/>
      <c r="AR390" s="229" t="s">
        <v>257</v>
      </c>
      <c r="AT390" s="229" t="s">
        <v>226</v>
      </c>
      <c r="AU390" s="229" t="s">
        <v>84</v>
      </c>
      <c r="AY390" s="21" t="s">
        <v>223</v>
      </c>
      <c r="BE390" s="230">
        <f>IF(N390="základní",J390,0)</f>
        <v>0</v>
      </c>
      <c r="BF390" s="230">
        <f>IF(N390="snížená",J390,0)</f>
        <v>0</v>
      </c>
      <c r="BG390" s="230">
        <f>IF(N390="zákl. přenesená",J390,0)</f>
        <v>0</v>
      </c>
      <c r="BH390" s="230">
        <f>IF(N390="sníž. přenesená",J390,0)</f>
        <v>0</v>
      </c>
      <c r="BI390" s="230">
        <f>IF(N390="nulová",J390,0)</f>
        <v>0</v>
      </c>
      <c r="BJ390" s="21" t="s">
        <v>82</v>
      </c>
      <c r="BK390" s="230">
        <f>ROUND(I390*H390,2)</f>
        <v>0</v>
      </c>
      <c r="BL390" s="21" t="s">
        <v>257</v>
      </c>
      <c r="BM390" s="229" t="s">
        <v>1526</v>
      </c>
    </row>
    <row r="391" s="2" customFormat="1">
      <c r="A391" s="42"/>
      <c r="B391" s="43"/>
      <c r="C391" s="44"/>
      <c r="D391" s="231" t="s">
        <v>233</v>
      </c>
      <c r="E391" s="44"/>
      <c r="F391" s="232" t="s">
        <v>2169</v>
      </c>
      <c r="G391" s="44"/>
      <c r="H391" s="44"/>
      <c r="I391" s="233"/>
      <c r="J391" s="44"/>
      <c r="K391" s="44"/>
      <c r="L391" s="48"/>
      <c r="M391" s="234"/>
      <c r="N391" s="235"/>
      <c r="O391" s="88"/>
      <c r="P391" s="88"/>
      <c r="Q391" s="88"/>
      <c r="R391" s="88"/>
      <c r="S391" s="88"/>
      <c r="T391" s="89"/>
      <c r="U391" s="42"/>
      <c r="V391" s="42"/>
      <c r="W391" s="42"/>
      <c r="X391" s="42"/>
      <c r="Y391" s="42"/>
      <c r="Z391" s="42"/>
      <c r="AA391" s="42"/>
      <c r="AB391" s="42"/>
      <c r="AC391" s="42"/>
      <c r="AD391" s="42"/>
      <c r="AE391" s="42"/>
      <c r="AT391" s="21" t="s">
        <v>233</v>
      </c>
      <c r="AU391" s="21" t="s">
        <v>84</v>
      </c>
    </row>
    <row r="392" s="2" customFormat="1" ht="16.5" customHeight="1">
      <c r="A392" s="42"/>
      <c r="B392" s="43"/>
      <c r="C392" s="218" t="s">
        <v>1602</v>
      </c>
      <c r="D392" s="218" t="s">
        <v>226</v>
      </c>
      <c r="E392" s="219" t="s">
        <v>2170</v>
      </c>
      <c r="F392" s="220" t="s">
        <v>2171</v>
      </c>
      <c r="G392" s="221" t="s">
        <v>501</v>
      </c>
      <c r="H392" s="222">
        <v>1</v>
      </c>
      <c r="I392" s="223"/>
      <c r="J392" s="224">
        <f>ROUND(I392*H392,2)</f>
        <v>0</v>
      </c>
      <c r="K392" s="220" t="s">
        <v>230</v>
      </c>
      <c r="L392" s="48"/>
      <c r="M392" s="225" t="s">
        <v>28</v>
      </c>
      <c r="N392" s="226" t="s">
        <v>45</v>
      </c>
      <c r="O392" s="88"/>
      <c r="P392" s="227">
        <f>O392*H392</f>
        <v>0</v>
      </c>
      <c r="Q392" s="227">
        <v>0.00022000000000000001</v>
      </c>
      <c r="R392" s="227">
        <f>Q392*H392</f>
        <v>0.00022000000000000001</v>
      </c>
      <c r="S392" s="227">
        <v>0</v>
      </c>
      <c r="T392" s="228">
        <f>S392*H392</f>
        <v>0</v>
      </c>
      <c r="U392" s="42"/>
      <c r="V392" s="42"/>
      <c r="W392" s="42"/>
      <c r="X392" s="42"/>
      <c r="Y392" s="42"/>
      <c r="Z392" s="42"/>
      <c r="AA392" s="42"/>
      <c r="AB392" s="42"/>
      <c r="AC392" s="42"/>
      <c r="AD392" s="42"/>
      <c r="AE392" s="42"/>
      <c r="AR392" s="229" t="s">
        <v>257</v>
      </c>
      <c r="AT392" s="229" t="s">
        <v>226</v>
      </c>
      <c r="AU392" s="229" t="s">
        <v>84</v>
      </c>
      <c r="AY392" s="21" t="s">
        <v>223</v>
      </c>
      <c r="BE392" s="230">
        <f>IF(N392="základní",J392,0)</f>
        <v>0</v>
      </c>
      <c r="BF392" s="230">
        <f>IF(N392="snížená",J392,0)</f>
        <v>0</v>
      </c>
      <c r="BG392" s="230">
        <f>IF(N392="zákl. přenesená",J392,0)</f>
        <v>0</v>
      </c>
      <c r="BH392" s="230">
        <f>IF(N392="sníž. přenesená",J392,0)</f>
        <v>0</v>
      </c>
      <c r="BI392" s="230">
        <f>IF(N392="nulová",J392,0)</f>
        <v>0</v>
      </c>
      <c r="BJ392" s="21" t="s">
        <v>82</v>
      </c>
      <c r="BK392" s="230">
        <f>ROUND(I392*H392,2)</f>
        <v>0</v>
      </c>
      <c r="BL392" s="21" t="s">
        <v>257</v>
      </c>
      <c r="BM392" s="229" t="s">
        <v>1529</v>
      </c>
    </row>
    <row r="393" s="2" customFormat="1">
      <c r="A393" s="42"/>
      <c r="B393" s="43"/>
      <c r="C393" s="44"/>
      <c r="D393" s="231" t="s">
        <v>233</v>
      </c>
      <c r="E393" s="44"/>
      <c r="F393" s="232" t="s">
        <v>2172</v>
      </c>
      <c r="G393" s="44"/>
      <c r="H393" s="44"/>
      <c r="I393" s="233"/>
      <c r="J393" s="44"/>
      <c r="K393" s="44"/>
      <c r="L393" s="48"/>
      <c r="M393" s="234"/>
      <c r="N393" s="235"/>
      <c r="O393" s="88"/>
      <c r="P393" s="88"/>
      <c r="Q393" s="88"/>
      <c r="R393" s="88"/>
      <c r="S393" s="88"/>
      <c r="T393" s="89"/>
      <c r="U393" s="42"/>
      <c r="V393" s="42"/>
      <c r="W393" s="42"/>
      <c r="X393" s="42"/>
      <c r="Y393" s="42"/>
      <c r="Z393" s="42"/>
      <c r="AA393" s="42"/>
      <c r="AB393" s="42"/>
      <c r="AC393" s="42"/>
      <c r="AD393" s="42"/>
      <c r="AE393" s="42"/>
      <c r="AT393" s="21" t="s">
        <v>233</v>
      </c>
      <c r="AU393" s="21" t="s">
        <v>84</v>
      </c>
    </row>
    <row r="394" s="2" customFormat="1" ht="16.5" customHeight="1">
      <c r="A394" s="42"/>
      <c r="B394" s="43"/>
      <c r="C394" s="218" t="s">
        <v>1363</v>
      </c>
      <c r="D394" s="218" t="s">
        <v>226</v>
      </c>
      <c r="E394" s="219" t="s">
        <v>2173</v>
      </c>
      <c r="F394" s="220" t="s">
        <v>2174</v>
      </c>
      <c r="G394" s="221" t="s">
        <v>501</v>
      </c>
      <c r="H394" s="222">
        <v>3</v>
      </c>
      <c r="I394" s="223"/>
      <c r="J394" s="224">
        <f>ROUND(I394*H394,2)</f>
        <v>0</v>
      </c>
      <c r="K394" s="220" t="s">
        <v>230</v>
      </c>
      <c r="L394" s="48"/>
      <c r="M394" s="225" t="s">
        <v>28</v>
      </c>
      <c r="N394" s="226" t="s">
        <v>45</v>
      </c>
      <c r="O394" s="88"/>
      <c r="P394" s="227">
        <f>O394*H394</f>
        <v>0</v>
      </c>
      <c r="Q394" s="227">
        <v>0.00679</v>
      </c>
      <c r="R394" s="227">
        <f>Q394*H394</f>
        <v>0.020369999999999999</v>
      </c>
      <c r="S394" s="227">
        <v>0</v>
      </c>
      <c r="T394" s="228">
        <f>S394*H394</f>
        <v>0</v>
      </c>
      <c r="U394" s="42"/>
      <c r="V394" s="42"/>
      <c r="W394" s="42"/>
      <c r="X394" s="42"/>
      <c r="Y394" s="42"/>
      <c r="Z394" s="42"/>
      <c r="AA394" s="42"/>
      <c r="AB394" s="42"/>
      <c r="AC394" s="42"/>
      <c r="AD394" s="42"/>
      <c r="AE394" s="42"/>
      <c r="AR394" s="229" t="s">
        <v>257</v>
      </c>
      <c r="AT394" s="229" t="s">
        <v>226</v>
      </c>
      <c r="AU394" s="229" t="s">
        <v>84</v>
      </c>
      <c r="AY394" s="21" t="s">
        <v>223</v>
      </c>
      <c r="BE394" s="230">
        <f>IF(N394="základní",J394,0)</f>
        <v>0</v>
      </c>
      <c r="BF394" s="230">
        <f>IF(N394="snížená",J394,0)</f>
        <v>0</v>
      </c>
      <c r="BG394" s="230">
        <f>IF(N394="zákl. přenesená",J394,0)</f>
        <v>0</v>
      </c>
      <c r="BH394" s="230">
        <f>IF(N394="sníž. přenesená",J394,0)</f>
        <v>0</v>
      </c>
      <c r="BI394" s="230">
        <f>IF(N394="nulová",J394,0)</f>
        <v>0</v>
      </c>
      <c r="BJ394" s="21" t="s">
        <v>82</v>
      </c>
      <c r="BK394" s="230">
        <f>ROUND(I394*H394,2)</f>
        <v>0</v>
      </c>
      <c r="BL394" s="21" t="s">
        <v>257</v>
      </c>
      <c r="BM394" s="229" t="s">
        <v>1534</v>
      </c>
    </row>
    <row r="395" s="2" customFormat="1">
      <c r="A395" s="42"/>
      <c r="B395" s="43"/>
      <c r="C395" s="44"/>
      <c r="D395" s="231" t="s">
        <v>233</v>
      </c>
      <c r="E395" s="44"/>
      <c r="F395" s="232" t="s">
        <v>2175</v>
      </c>
      <c r="G395" s="44"/>
      <c r="H395" s="44"/>
      <c r="I395" s="233"/>
      <c r="J395" s="44"/>
      <c r="K395" s="44"/>
      <c r="L395" s="48"/>
      <c r="M395" s="234"/>
      <c r="N395" s="235"/>
      <c r="O395" s="88"/>
      <c r="P395" s="88"/>
      <c r="Q395" s="88"/>
      <c r="R395" s="88"/>
      <c r="S395" s="88"/>
      <c r="T395" s="89"/>
      <c r="U395" s="42"/>
      <c r="V395" s="42"/>
      <c r="W395" s="42"/>
      <c r="X395" s="42"/>
      <c r="Y395" s="42"/>
      <c r="Z395" s="42"/>
      <c r="AA395" s="42"/>
      <c r="AB395" s="42"/>
      <c r="AC395" s="42"/>
      <c r="AD395" s="42"/>
      <c r="AE395" s="42"/>
      <c r="AT395" s="21" t="s">
        <v>233</v>
      </c>
      <c r="AU395" s="21" t="s">
        <v>84</v>
      </c>
    </row>
    <row r="396" s="2" customFormat="1" ht="16.5" customHeight="1">
      <c r="A396" s="42"/>
      <c r="B396" s="43"/>
      <c r="C396" s="218" t="s">
        <v>1609</v>
      </c>
      <c r="D396" s="218" t="s">
        <v>226</v>
      </c>
      <c r="E396" s="219" t="s">
        <v>2176</v>
      </c>
      <c r="F396" s="220" t="s">
        <v>2177</v>
      </c>
      <c r="G396" s="221" t="s">
        <v>383</v>
      </c>
      <c r="H396" s="222">
        <v>3</v>
      </c>
      <c r="I396" s="223"/>
      <c r="J396" s="224">
        <f>ROUND(I396*H396,2)</f>
        <v>0</v>
      </c>
      <c r="K396" s="220" t="s">
        <v>28</v>
      </c>
      <c r="L396" s="48"/>
      <c r="M396" s="225" t="s">
        <v>28</v>
      </c>
      <c r="N396" s="226" t="s">
        <v>45</v>
      </c>
      <c r="O396" s="88"/>
      <c r="P396" s="227">
        <f>O396*H396</f>
        <v>0</v>
      </c>
      <c r="Q396" s="227">
        <v>0</v>
      </c>
      <c r="R396" s="227">
        <f>Q396*H396</f>
        <v>0</v>
      </c>
      <c r="S396" s="227">
        <v>0</v>
      </c>
      <c r="T396" s="228">
        <f>S396*H396</f>
        <v>0</v>
      </c>
      <c r="U396" s="42"/>
      <c r="V396" s="42"/>
      <c r="W396" s="42"/>
      <c r="X396" s="42"/>
      <c r="Y396" s="42"/>
      <c r="Z396" s="42"/>
      <c r="AA396" s="42"/>
      <c r="AB396" s="42"/>
      <c r="AC396" s="42"/>
      <c r="AD396" s="42"/>
      <c r="AE396" s="42"/>
      <c r="AR396" s="229" t="s">
        <v>257</v>
      </c>
      <c r="AT396" s="229" t="s">
        <v>226</v>
      </c>
      <c r="AU396" s="229" t="s">
        <v>84</v>
      </c>
      <c r="AY396" s="21" t="s">
        <v>223</v>
      </c>
      <c r="BE396" s="230">
        <f>IF(N396="základní",J396,0)</f>
        <v>0</v>
      </c>
      <c r="BF396" s="230">
        <f>IF(N396="snížená",J396,0)</f>
        <v>0</v>
      </c>
      <c r="BG396" s="230">
        <f>IF(N396="zákl. přenesená",J396,0)</f>
        <v>0</v>
      </c>
      <c r="BH396" s="230">
        <f>IF(N396="sníž. přenesená",J396,0)</f>
        <v>0</v>
      </c>
      <c r="BI396" s="230">
        <f>IF(N396="nulová",J396,0)</f>
        <v>0</v>
      </c>
      <c r="BJ396" s="21" t="s">
        <v>82</v>
      </c>
      <c r="BK396" s="230">
        <f>ROUND(I396*H396,2)</f>
        <v>0</v>
      </c>
      <c r="BL396" s="21" t="s">
        <v>257</v>
      </c>
      <c r="BM396" s="229" t="s">
        <v>1537</v>
      </c>
    </row>
    <row r="397" s="2" customFormat="1" ht="16.5" customHeight="1">
      <c r="A397" s="42"/>
      <c r="B397" s="43"/>
      <c r="C397" s="218" t="s">
        <v>1366</v>
      </c>
      <c r="D397" s="218" t="s">
        <v>226</v>
      </c>
      <c r="E397" s="219" t="s">
        <v>2178</v>
      </c>
      <c r="F397" s="220" t="s">
        <v>2179</v>
      </c>
      <c r="G397" s="221" t="s">
        <v>383</v>
      </c>
      <c r="H397" s="222">
        <v>1</v>
      </c>
      <c r="I397" s="223"/>
      <c r="J397" s="224">
        <f>ROUND(I397*H397,2)</f>
        <v>0</v>
      </c>
      <c r="K397" s="220" t="s">
        <v>28</v>
      </c>
      <c r="L397" s="48"/>
      <c r="M397" s="225" t="s">
        <v>28</v>
      </c>
      <c r="N397" s="226" t="s">
        <v>45</v>
      </c>
      <c r="O397" s="88"/>
      <c r="P397" s="227">
        <f>O397*H397</f>
        <v>0</v>
      </c>
      <c r="Q397" s="227">
        <v>0</v>
      </c>
      <c r="R397" s="227">
        <f>Q397*H397</f>
        <v>0</v>
      </c>
      <c r="S397" s="227">
        <v>0</v>
      </c>
      <c r="T397" s="228">
        <f>S397*H397</f>
        <v>0</v>
      </c>
      <c r="U397" s="42"/>
      <c r="V397" s="42"/>
      <c r="W397" s="42"/>
      <c r="X397" s="42"/>
      <c r="Y397" s="42"/>
      <c r="Z397" s="42"/>
      <c r="AA397" s="42"/>
      <c r="AB397" s="42"/>
      <c r="AC397" s="42"/>
      <c r="AD397" s="42"/>
      <c r="AE397" s="42"/>
      <c r="AR397" s="229" t="s">
        <v>257</v>
      </c>
      <c r="AT397" s="229" t="s">
        <v>226</v>
      </c>
      <c r="AU397" s="229" t="s">
        <v>84</v>
      </c>
      <c r="AY397" s="21" t="s">
        <v>223</v>
      </c>
      <c r="BE397" s="230">
        <f>IF(N397="základní",J397,0)</f>
        <v>0</v>
      </c>
      <c r="BF397" s="230">
        <f>IF(N397="snížená",J397,0)</f>
        <v>0</v>
      </c>
      <c r="BG397" s="230">
        <f>IF(N397="zákl. přenesená",J397,0)</f>
        <v>0</v>
      </c>
      <c r="BH397" s="230">
        <f>IF(N397="sníž. přenesená",J397,0)</f>
        <v>0</v>
      </c>
      <c r="BI397" s="230">
        <f>IF(N397="nulová",J397,0)</f>
        <v>0</v>
      </c>
      <c r="BJ397" s="21" t="s">
        <v>82</v>
      </c>
      <c r="BK397" s="230">
        <f>ROUND(I397*H397,2)</f>
        <v>0</v>
      </c>
      <c r="BL397" s="21" t="s">
        <v>257</v>
      </c>
      <c r="BM397" s="229" t="s">
        <v>1542</v>
      </c>
    </row>
    <row r="398" s="2" customFormat="1" ht="16.5" customHeight="1">
      <c r="A398" s="42"/>
      <c r="B398" s="43"/>
      <c r="C398" s="218" t="s">
        <v>1616</v>
      </c>
      <c r="D398" s="218" t="s">
        <v>226</v>
      </c>
      <c r="E398" s="219" t="s">
        <v>2180</v>
      </c>
      <c r="F398" s="220" t="s">
        <v>2181</v>
      </c>
      <c r="G398" s="221" t="s">
        <v>383</v>
      </c>
      <c r="H398" s="222">
        <v>1</v>
      </c>
      <c r="I398" s="223"/>
      <c r="J398" s="224">
        <f>ROUND(I398*H398,2)</f>
        <v>0</v>
      </c>
      <c r="K398" s="220" t="s">
        <v>28</v>
      </c>
      <c r="L398" s="48"/>
      <c r="M398" s="225" t="s">
        <v>28</v>
      </c>
      <c r="N398" s="226" t="s">
        <v>45</v>
      </c>
      <c r="O398" s="88"/>
      <c r="P398" s="227">
        <f>O398*H398</f>
        <v>0</v>
      </c>
      <c r="Q398" s="227">
        <v>0</v>
      </c>
      <c r="R398" s="227">
        <f>Q398*H398</f>
        <v>0</v>
      </c>
      <c r="S398" s="227">
        <v>0</v>
      </c>
      <c r="T398" s="228">
        <f>S398*H398</f>
        <v>0</v>
      </c>
      <c r="U398" s="42"/>
      <c r="V398" s="42"/>
      <c r="W398" s="42"/>
      <c r="X398" s="42"/>
      <c r="Y398" s="42"/>
      <c r="Z398" s="42"/>
      <c r="AA398" s="42"/>
      <c r="AB398" s="42"/>
      <c r="AC398" s="42"/>
      <c r="AD398" s="42"/>
      <c r="AE398" s="42"/>
      <c r="AR398" s="229" t="s">
        <v>257</v>
      </c>
      <c r="AT398" s="229" t="s">
        <v>226</v>
      </c>
      <c r="AU398" s="229" t="s">
        <v>84</v>
      </c>
      <c r="AY398" s="21" t="s">
        <v>223</v>
      </c>
      <c r="BE398" s="230">
        <f>IF(N398="základní",J398,0)</f>
        <v>0</v>
      </c>
      <c r="BF398" s="230">
        <f>IF(N398="snížená",J398,0)</f>
        <v>0</v>
      </c>
      <c r="BG398" s="230">
        <f>IF(N398="zákl. přenesená",J398,0)</f>
        <v>0</v>
      </c>
      <c r="BH398" s="230">
        <f>IF(N398="sníž. přenesená",J398,0)</f>
        <v>0</v>
      </c>
      <c r="BI398" s="230">
        <f>IF(N398="nulová",J398,0)</f>
        <v>0</v>
      </c>
      <c r="BJ398" s="21" t="s">
        <v>82</v>
      </c>
      <c r="BK398" s="230">
        <f>ROUND(I398*H398,2)</f>
        <v>0</v>
      </c>
      <c r="BL398" s="21" t="s">
        <v>257</v>
      </c>
      <c r="BM398" s="229" t="s">
        <v>1545</v>
      </c>
    </row>
    <row r="399" s="2" customFormat="1" ht="16.5" customHeight="1">
      <c r="A399" s="42"/>
      <c r="B399" s="43"/>
      <c r="C399" s="218" t="s">
        <v>1371</v>
      </c>
      <c r="D399" s="218" t="s">
        <v>226</v>
      </c>
      <c r="E399" s="219" t="s">
        <v>2182</v>
      </c>
      <c r="F399" s="220" t="s">
        <v>2183</v>
      </c>
      <c r="G399" s="221" t="s">
        <v>383</v>
      </c>
      <c r="H399" s="222">
        <v>1</v>
      </c>
      <c r="I399" s="223"/>
      <c r="J399" s="224">
        <f>ROUND(I399*H399,2)</f>
        <v>0</v>
      </c>
      <c r="K399" s="220" t="s">
        <v>28</v>
      </c>
      <c r="L399" s="48"/>
      <c r="M399" s="225" t="s">
        <v>28</v>
      </c>
      <c r="N399" s="226" t="s">
        <v>45</v>
      </c>
      <c r="O399" s="88"/>
      <c r="P399" s="227">
        <f>O399*H399</f>
        <v>0</v>
      </c>
      <c r="Q399" s="227">
        <v>0</v>
      </c>
      <c r="R399" s="227">
        <f>Q399*H399</f>
        <v>0</v>
      </c>
      <c r="S399" s="227">
        <v>0</v>
      </c>
      <c r="T399" s="228">
        <f>S399*H399</f>
        <v>0</v>
      </c>
      <c r="U399" s="42"/>
      <c r="V399" s="42"/>
      <c r="W399" s="42"/>
      <c r="X399" s="42"/>
      <c r="Y399" s="42"/>
      <c r="Z399" s="42"/>
      <c r="AA399" s="42"/>
      <c r="AB399" s="42"/>
      <c r="AC399" s="42"/>
      <c r="AD399" s="42"/>
      <c r="AE399" s="42"/>
      <c r="AR399" s="229" t="s">
        <v>257</v>
      </c>
      <c r="AT399" s="229" t="s">
        <v>226</v>
      </c>
      <c r="AU399" s="229" t="s">
        <v>84</v>
      </c>
      <c r="AY399" s="21" t="s">
        <v>223</v>
      </c>
      <c r="BE399" s="230">
        <f>IF(N399="základní",J399,0)</f>
        <v>0</v>
      </c>
      <c r="BF399" s="230">
        <f>IF(N399="snížená",J399,0)</f>
        <v>0</v>
      </c>
      <c r="BG399" s="230">
        <f>IF(N399="zákl. přenesená",J399,0)</f>
        <v>0</v>
      </c>
      <c r="BH399" s="230">
        <f>IF(N399="sníž. přenesená",J399,0)</f>
        <v>0</v>
      </c>
      <c r="BI399" s="230">
        <f>IF(N399="nulová",J399,0)</f>
        <v>0</v>
      </c>
      <c r="BJ399" s="21" t="s">
        <v>82</v>
      </c>
      <c r="BK399" s="230">
        <f>ROUND(I399*H399,2)</f>
        <v>0</v>
      </c>
      <c r="BL399" s="21" t="s">
        <v>257</v>
      </c>
      <c r="BM399" s="229" t="s">
        <v>1548</v>
      </c>
    </row>
    <row r="400" s="2" customFormat="1" ht="16.5" customHeight="1">
      <c r="A400" s="42"/>
      <c r="B400" s="43"/>
      <c r="C400" s="218" t="s">
        <v>1626</v>
      </c>
      <c r="D400" s="218" t="s">
        <v>226</v>
      </c>
      <c r="E400" s="219" t="s">
        <v>2184</v>
      </c>
      <c r="F400" s="220" t="s">
        <v>2185</v>
      </c>
      <c r="G400" s="221" t="s">
        <v>501</v>
      </c>
      <c r="H400" s="222">
        <v>1</v>
      </c>
      <c r="I400" s="223"/>
      <c r="J400" s="224">
        <f>ROUND(I400*H400,2)</f>
        <v>0</v>
      </c>
      <c r="K400" s="220" t="s">
        <v>28</v>
      </c>
      <c r="L400" s="48"/>
      <c r="M400" s="225" t="s">
        <v>28</v>
      </c>
      <c r="N400" s="226" t="s">
        <v>45</v>
      </c>
      <c r="O400" s="88"/>
      <c r="P400" s="227">
        <f>O400*H400</f>
        <v>0</v>
      </c>
      <c r="Q400" s="227">
        <v>0</v>
      </c>
      <c r="R400" s="227">
        <f>Q400*H400</f>
        <v>0</v>
      </c>
      <c r="S400" s="227">
        <v>0</v>
      </c>
      <c r="T400" s="228">
        <f>S400*H400</f>
        <v>0</v>
      </c>
      <c r="U400" s="42"/>
      <c r="V400" s="42"/>
      <c r="W400" s="42"/>
      <c r="X400" s="42"/>
      <c r="Y400" s="42"/>
      <c r="Z400" s="42"/>
      <c r="AA400" s="42"/>
      <c r="AB400" s="42"/>
      <c r="AC400" s="42"/>
      <c r="AD400" s="42"/>
      <c r="AE400" s="42"/>
      <c r="AR400" s="229" t="s">
        <v>257</v>
      </c>
      <c r="AT400" s="229" t="s">
        <v>226</v>
      </c>
      <c r="AU400" s="229" t="s">
        <v>84</v>
      </c>
      <c r="AY400" s="21" t="s">
        <v>223</v>
      </c>
      <c r="BE400" s="230">
        <f>IF(N400="základní",J400,0)</f>
        <v>0</v>
      </c>
      <c r="BF400" s="230">
        <f>IF(N400="snížená",J400,0)</f>
        <v>0</v>
      </c>
      <c r="BG400" s="230">
        <f>IF(N400="zákl. přenesená",J400,0)</f>
        <v>0</v>
      </c>
      <c r="BH400" s="230">
        <f>IF(N400="sníž. přenesená",J400,0)</f>
        <v>0</v>
      </c>
      <c r="BI400" s="230">
        <f>IF(N400="nulová",J400,0)</f>
        <v>0</v>
      </c>
      <c r="BJ400" s="21" t="s">
        <v>82</v>
      </c>
      <c r="BK400" s="230">
        <f>ROUND(I400*H400,2)</f>
        <v>0</v>
      </c>
      <c r="BL400" s="21" t="s">
        <v>257</v>
      </c>
      <c r="BM400" s="229" t="s">
        <v>1551</v>
      </c>
    </row>
    <row r="401" s="2" customFormat="1" ht="16.5" customHeight="1">
      <c r="A401" s="42"/>
      <c r="B401" s="43"/>
      <c r="C401" s="218" t="s">
        <v>1372</v>
      </c>
      <c r="D401" s="218" t="s">
        <v>226</v>
      </c>
      <c r="E401" s="219" t="s">
        <v>2186</v>
      </c>
      <c r="F401" s="220" t="s">
        <v>2187</v>
      </c>
      <c r="G401" s="221" t="s">
        <v>501</v>
      </c>
      <c r="H401" s="222">
        <v>1</v>
      </c>
      <c r="I401" s="223"/>
      <c r="J401" s="224">
        <f>ROUND(I401*H401,2)</f>
        <v>0</v>
      </c>
      <c r="K401" s="220" t="s">
        <v>28</v>
      </c>
      <c r="L401" s="48"/>
      <c r="M401" s="225" t="s">
        <v>28</v>
      </c>
      <c r="N401" s="226" t="s">
        <v>45</v>
      </c>
      <c r="O401" s="88"/>
      <c r="P401" s="227">
        <f>O401*H401</f>
        <v>0</v>
      </c>
      <c r="Q401" s="227">
        <v>0</v>
      </c>
      <c r="R401" s="227">
        <f>Q401*H401</f>
        <v>0</v>
      </c>
      <c r="S401" s="227">
        <v>0</v>
      </c>
      <c r="T401" s="228">
        <f>S401*H401</f>
        <v>0</v>
      </c>
      <c r="U401" s="42"/>
      <c r="V401" s="42"/>
      <c r="W401" s="42"/>
      <c r="X401" s="42"/>
      <c r="Y401" s="42"/>
      <c r="Z401" s="42"/>
      <c r="AA401" s="42"/>
      <c r="AB401" s="42"/>
      <c r="AC401" s="42"/>
      <c r="AD401" s="42"/>
      <c r="AE401" s="42"/>
      <c r="AR401" s="229" t="s">
        <v>257</v>
      </c>
      <c r="AT401" s="229" t="s">
        <v>226</v>
      </c>
      <c r="AU401" s="229" t="s">
        <v>84</v>
      </c>
      <c r="AY401" s="21" t="s">
        <v>223</v>
      </c>
      <c r="BE401" s="230">
        <f>IF(N401="základní",J401,0)</f>
        <v>0</v>
      </c>
      <c r="BF401" s="230">
        <f>IF(N401="snížená",J401,0)</f>
        <v>0</v>
      </c>
      <c r="BG401" s="230">
        <f>IF(N401="zákl. přenesená",J401,0)</f>
        <v>0</v>
      </c>
      <c r="BH401" s="230">
        <f>IF(N401="sníž. přenesená",J401,0)</f>
        <v>0</v>
      </c>
      <c r="BI401" s="230">
        <f>IF(N401="nulová",J401,0)</f>
        <v>0</v>
      </c>
      <c r="BJ401" s="21" t="s">
        <v>82</v>
      </c>
      <c r="BK401" s="230">
        <f>ROUND(I401*H401,2)</f>
        <v>0</v>
      </c>
      <c r="BL401" s="21" t="s">
        <v>257</v>
      </c>
      <c r="BM401" s="229" t="s">
        <v>1554</v>
      </c>
    </row>
    <row r="402" s="2" customFormat="1" ht="16.5" customHeight="1">
      <c r="A402" s="42"/>
      <c r="B402" s="43"/>
      <c r="C402" s="218" t="s">
        <v>1633</v>
      </c>
      <c r="D402" s="218" t="s">
        <v>226</v>
      </c>
      <c r="E402" s="219" t="s">
        <v>2188</v>
      </c>
      <c r="F402" s="220" t="s">
        <v>2189</v>
      </c>
      <c r="G402" s="221" t="s">
        <v>501</v>
      </c>
      <c r="H402" s="222">
        <v>1</v>
      </c>
      <c r="I402" s="223"/>
      <c r="J402" s="224">
        <f>ROUND(I402*H402,2)</f>
        <v>0</v>
      </c>
      <c r="K402" s="220" t="s">
        <v>28</v>
      </c>
      <c r="L402" s="48"/>
      <c r="M402" s="225" t="s">
        <v>28</v>
      </c>
      <c r="N402" s="226" t="s">
        <v>45</v>
      </c>
      <c r="O402" s="88"/>
      <c r="P402" s="227">
        <f>O402*H402</f>
        <v>0</v>
      </c>
      <c r="Q402" s="227">
        <v>0</v>
      </c>
      <c r="R402" s="227">
        <f>Q402*H402</f>
        <v>0</v>
      </c>
      <c r="S402" s="227">
        <v>0</v>
      </c>
      <c r="T402" s="228">
        <f>S402*H402</f>
        <v>0</v>
      </c>
      <c r="U402" s="42"/>
      <c r="V402" s="42"/>
      <c r="W402" s="42"/>
      <c r="X402" s="42"/>
      <c r="Y402" s="42"/>
      <c r="Z402" s="42"/>
      <c r="AA402" s="42"/>
      <c r="AB402" s="42"/>
      <c r="AC402" s="42"/>
      <c r="AD402" s="42"/>
      <c r="AE402" s="42"/>
      <c r="AR402" s="229" t="s">
        <v>257</v>
      </c>
      <c r="AT402" s="229" t="s">
        <v>226</v>
      </c>
      <c r="AU402" s="229" t="s">
        <v>84</v>
      </c>
      <c r="AY402" s="21" t="s">
        <v>223</v>
      </c>
      <c r="BE402" s="230">
        <f>IF(N402="základní",J402,0)</f>
        <v>0</v>
      </c>
      <c r="BF402" s="230">
        <f>IF(N402="snížená",J402,0)</f>
        <v>0</v>
      </c>
      <c r="BG402" s="230">
        <f>IF(N402="zákl. přenesená",J402,0)</f>
        <v>0</v>
      </c>
      <c r="BH402" s="230">
        <f>IF(N402="sníž. přenesená",J402,0)</f>
        <v>0</v>
      </c>
      <c r="BI402" s="230">
        <f>IF(N402="nulová",J402,0)</f>
        <v>0</v>
      </c>
      <c r="BJ402" s="21" t="s">
        <v>82</v>
      </c>
      <c r="BK402" s="230">
        <f>ROUND(I402*H402,2)</f>
        <v>0</v>
      </c>
      <c r="BL402" s="21" t="s">
        <v>257</v>
      </c>
      <c r="BM402" s="229" t="s">
        <v>1557</v>
      </c>
    </row>
    <row r="403" s="2" customFormat="1" ht="16.5" customHeight="1">
      <c r="A403" s="42"/>
      <c r="B403" s="43"/>
      <c r="C403" s="218" t="s">
        <v>1373</v>
      </c>
      <c r="D403" s="218" t="s">
        <v>226</v>
      </c>
      <c r="E403" s="219" t="s">
        <v>2190</v>
      </c>
      <c r="F403" s="220" t="s">
        <v>2191</v>
      </c>
      <c r="G403" s="221" t="s">
        <v>501</v>
      </c>
      <c r="H403" s="222">
        <v>2</v>
      </c>
      <c r="I403" s="223"/>
      <c r="J403" s="224">
        <f>ROUND(I403*H403,2)</f>
        <v>0</v>
      </c>
      <c r="K403" s="220" t="s">
        <v>28</v>
      </c>
      <c r="L403" s="48"/>
      <c r="M403" s="225" t="s">
        <v>28</v>
      </c>
      <c r="N403" s="226" t="s">
        <v>45</v>
      </c>
      <c r="O403" s="88"/>
      <c r="P403" s="227">
        <f>O403*H403</f>
        <v>0</v>
      </c>
      <c r="Q403" s="227">
        <v>0</v>
      </c>
      <c r="R403" s="227">
        <f>Q403*H403</f>
        <v>0</v>
      </c>
      <c r="S403" s="227">
        <v>0</v>
      </c>
      <c r="T403" s="228">
        <f>S403*H403</f>
        <v>0</v>
      </c>
      <c r="U403" s="42"/>
      <c r="V403" s="42"/>
      <c r="W403" s="42"/>
      <c r="X403" s="42"/>
      <c r="Y403" s="42"/>
      <c r="Z403" s="42"/>
      <c r="AA403" s="42"/>
      <c r="AB403" s="42"/>
      <c r="AC403" s="42"/>
      <c r="AD403" s="42"/>
      <c r="AE403" s="42"/>
      <c r="AR403" s="229" t="s">
        <v>257</v>
      </c>
      <c r="AT403" s="229" t="s">
        <v>226</v>
      </c>
      <c r="AU403" s="229" t="s">
        <v>84</v>
      </c>
      <c r="AY403" s="21" t="s">
        <v>223</v>
      </c>
      <c r="BE403" s="230">
        <f>IF(N403="základní",J403,0)</f>
        <v>0</v>
      </c>
      <c r="BF403" s="230">
        <f>IF(N403="snížená",J403,0)</f>
        <v>0</v>
      </c>
      <c r="BG403" s="230">
        <f>IF(N403="zákl. přenesená",J403,0)</f>
        <v>0</v>
      </c>
      <c r="BH403" s="230">
        <f>IF(N403="sníž. přenesená",J403,0)</f>
        <v>0</v>
      </c>
      <c r="BI403" s="230">
        <f>IF(N403="nulová",J403,0)</f>
        <v>0</v>
      </c>
      <c r="BJ403" s="21" t="s">
        <v>82</v>
      </c>
      <c r="BK403" s="230">
        <f>ROUND(I403*H403,2)</f>
        <v>0</v>
      </c>
      <c r="BL403" s="21" t="s">
        <v>257</v>
      </c>
      <c r="BM403" s="229" t="s">
        <v>1562</v>
      </c>
    </row>
    <row r="404" s="2" customFormat="1" ht="24.15" customHeight="1">
      <c r="A404" s="42"/>
      <c r="B404" s="43"/>
      <c r="C404" s="218" t="s">
        <v>1640</v>
      </c>
      <c r="D404" s="218" t="s">
        <v>226</v>
      </c>
      <c r="E404" s="219" t="s">
        <v>2192</v>
      </c>
      <c r="F404" s="220" t="s">
        <v>2193</v>
      </c>
      <c r="G404" s="221" t="s">
        <v>256</v>
      </c>
      <c r="H404" s="222">
        <v>0.10000000000000001</v>
      </c>
      <c r="I404" s="223"/>
      <c r="J404" s="224">
        <f>ROUND(I404*H404,2)</f>
        <v>0</v>
      </c>
      <c r="K404" s="220" t="s">
        <v>230</v>
      </c>
      <c r="L404" s="48"/>
      <c r="M404" s="225" t="s">
        <v>28</v>
      </c>
      <c r="N404" s="226" t="s">
        <v>45</v>
      </c>
      <c r="O404" s="88"/>
      <c r="P404" s="227">
        <f>O404*H404</f>
        <v>0</v>
      </c>
      <c r="Q404" s="227">
        <v>0</v>
      </c>
      <c r="R404" s="227">
        <f>Q404*H404</f>
        <v>0</v>
      </c>
      <c r="S404" s="227">
        <v>0</v>
      </c>
      <c r="T404" s="228">
        <f>S404*H404</f>
        <v>0</v>
      </c>
      <c r="U404" s="42"/>
      <c r="V404" s="42"/>
      <c r="W404" s="42"/>
      <c r="X404" s="42"/>
      <c r="Y404" s="42"/>
      <c r="Z404" s="42"/>
      <c r="AA404" s="42"/>
      <c r="AB404" s="42"/>
      <c r="AC404" s="42"/>
      <c r="AD404" s="42"/>
      <c r="AE404" s="42"/>
      <c r="AR404" s="229" t="s">
        <v>257</v>
      </c>
      <c r="AT404" s="229" t="s">
        <v>226</v>
      </c>
      <c r="AU404" s="229" t="s">
        <v>84</v>
      </c>
      <c r="AY404" s="21" t="s">
        <v>223</v>
      </c>
      <c r="BE404" s="230">
        <f>IF(N404="základní",J404,0)</f>
        <v>0</v>
      </c>
      <c r="BF404" s="230">
        <f>IF(N404="snížená",J404,0)</f>
        <v>0</v>
      </c>
      <c r="BG404" s="230">
        <f>IF(N404="zákl. přenesená",J404,0)</f>
        <v>0</v>
      </c>
      <c r="BH404" s="230">
        <f>IF(N404="sníž. přenesená",J404,0)</f>
        <v>0</v>
      </c>
      <c r="BI404" s="230">
        <f>IF(N404="nulová",J404,0)</f>
        <v>0</v>
      </c>
      <c r="BJ404" s="21" t="s">
        <v>82</v>
      </c>
      <c r="BK404" s="230">
        <f>ROUND(I404*H404,2)</f>
        <v>0</v>
      </c>
      <c r="BL404" s="21" t="s">
        <v>257</v>
      </c>
      <c r="BM404" s="229" t="s">
        <v>1565</v>
      </c>
    </row>
    <row r="405" s="2" customFormat="1">
      <c r="A405" s="42"/>
      <c r="B405" s="43"/>
      <c r="C405" s="44"/>
      <c r="D405" s="231" t="s">
        <v>233</v>
      </c>
      <c r="E405" s="44"/>
      <c r="F405" s="232" t="s">
        <v>2194</v>
      </c>
      <c r="G405" s="44"/>
      <c r="H405" s="44"/>
      <c r="I405" s="233"/>
      <c r="J405" s="44"/>
      <c r="K405" s="44"/>
      <c r="L405" s="48"/>
      <c r="M405" s="234"/>
      <c r="N405" s="235"/>
      <c r="O405" s="88"/>
      <c r="P405" s="88"/>
      <c r="Q405" s="88"/>
      <c r="R405" s="88"/>
      <c r="S405" s="88"/>
      <c r="T405" s="89"/>
      <c r="U405" s="42"/>
      <c r="V405" s="42"/>
      <c r="W405" s="42"/>
      <c r="X405" s="42"/>
      <c r="Y405" s="42"/>
      <c r="Z405" s="42"/>
      <c r="AA405" s="42"/>
      <c r="AB405" s="42"/>
      <c r="AC405" s="42"/>
      <c r="AD405" s="42"/>
      <c r="AE405" s="42"/>
      <c r="AT405" s="21" t="s">
        <v>233</v>
      </c>
      <c r="AU405" s="21" t="s">
        <v>84</v>
      </c>
    </row>
    <row r="406" s="12" customFormat="1" ht="22.8" customHeight="1">
      <c r="A406" s="12"/>
      <c r="B406" s="202"/>
      <c r="C406" s="203"/>
      <c r="D406" s="204" t="s">
        <v>73</v>
      </c>
      <c r="E406" s="216" t="s">
        <v>1367</v>
      </c>
      <c r="F406" s="216" t="s">
        <v>2195</v>
      </c>
      <c r="G406" s="203"/>
      <c r="H406" s="203"/>
      <c r="I406" s="206"/>
      <c r="J406" s="217">
        <f>BK406</f>
        <v>0</v>
      </c>
      <c r="K406" s="203"/>
      <c r="L406" s="208"/>
      <c r="M406" s="209"/>
      <c r="N406" s="210"/>
      <c r="O406" s="210"/>
      <c r="P406" s="211">
        <f>SUM(P407:P414)</f>
        <v>0</v>
      </c>
      <c r="Q406" s="210"/>
      <c r="R406" s="211">
        <f>SUM(R407:R414)</f>
        <v>0.0012000000000000001</v>
      </c>
      <c r="S406" s="210"/>
      <c r="T406" s="212">
        <f>SUM(T407:T414)</f>
        <v>0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213" t="s">
        <v>84</v>
      </c>
      <c r="AT406" s="214" t="s">
        <v>73</v>
      </c>
      <c r="AU406" s="214" t="s">
        <v>82</v>
      </c>
      <c r="AY406" s="213" t="s">
        <v>223</v>
      </c>
      <c r="BK406" s="215">
        <f>SUM(BK407:BK414)</f>
        <v>0</v>
      </c>
    </row>
    <row r="407" s="2" customFormat="1" ht="16.5" customHeight="1">
      <c r="A407" s="42"/>
      <c r="B407" s="43"/>
      <c r="C407" s="218" t="s">
        <v>1374</v>
      </c>
      <c r="D407" s="218" t="s">
        <v>226</v>
      </c>
      <c r="E407" s="219" t="s">
        <v>2196</v>
      </c>
      <c r="F407" s="220" t="s">
        <v>2197</v>
      </c>
      <c r="G407" s="221" t="s">
        <v>240</v>
      </c>
      <c r="H407" s="222">
        <v>15</v>
      </c>
      <c r="I407" s="223"/>
      <c r="J407" s="224">
        <f>ROUND(I407*H407,2)</f>
        <v>0</v>
      </c>
      <c r="K407" s="220" t="s">
        <v>230</v>
      </c>
      <c r="L407" s="48"/>
      <c r="M407" s="225" t="s">
        <v>28</v>
      </c>
      <c r="N407" s="226" t="s">
        <v>45</v>
      </c>
      <c r="O407" s="88"/>
      <c r="P407" s="227">
        <f>O407*H407</f>
        <v>0</v>
      </c>
      <c r="Q407" s="227">
        <v>1.0000000000000001E-05</v>
      </c>
      <c r="R407" s="227">
        <f>Q407*H407</f>
        <v>0.00015000000000000001</v>
      </c>
      <c r="S407" s="227">
        <v>0</v>
      </c>
      <c r="T407" s="228">
        <f>S407*H407</f>
        <v>0</v>
      </c>
      <c r="U407" s="42"/>
      <c r="V407" s="42"/>
      <c r="W407" s="42"/>
      <c r="X407" s="42"/>
      <c r="Y407" s="42"/>
      <c r="Z407" s="42"/>
      <c r="AA407" s="42"/>
      <c r="AB407" s="42"/>
      <c r="AC407" s="42"/>
      <c r="AD407" s="42"/>
      <c r="AE407" s="42"/>
      <c r="AR407" s="229" t="s">
        <v>257</v>
      </c>
      <c r="AT407" s="229" t="s">
        <v>226</v>
      </c>
      <c r="AU407" s="229" t="s">
        <v>84</v>
      </c>
      <c r="AY407" s="21" t="s">
        <v>223</v>
      </c>
      <c r="BE407" s="230">
        <f>IF(N407="základní",J407,0)</f>
        <v>0</v>
      </c>
      <c r="BF407" s="230">
        <f>IF(N407="snížená",J407,0)</f>
        <v>0</v>
      </c>
      <c r="BG407" s="230">
        <f>IF(N407="zákl. přenesená",J407,0)</f>
        <v>0</v>
      </c>
      <c r="BH407" s="230">
        <f>IF(N407="sníž. přenesená",J407,0)</f>
        <v>0</v>
      </c>
      <c r="BI407" s="230">
        <f>IF(N407="nulová",J407,0)</f>
        <v>0</v>
      </c>
      <c r="BJ407" s="21" t="s">
        <v>82</v>
      </c>
      <c r="BK407" s="230">
        <f>ROUND(I407*H407,2)</f>
        <v>0</v>
      </c>
      <c r="BL407" s="21" t="s">
        <v>257</v>
      </c>
      <c r="BM407" s="229" t="s">
        <v>1568</v>
      </c>
    </row>
    <row r="408" s="2" customFormat="1">
      <c r="A408" s="42"/>
      <c r="B408" s="43"/>
      <c r="C408" s="44"/>
      <c r="D408" s="231" t="s">
        <v>233</v>
      </c>
      <c r="E408" s="44"/>
      <c r="F408" s="232" t="s">
        <v>2198</v>
      </c>
      <c r="G408" s="44"/>
      <c r="H408" s="44"/>
      <c r="I408" s="233"/>
      <c r="J408" s="44"/>
      <c r="K408" s="44"/>
      <c r="L408" s="48"/>
      <c r="M408" s="234"/>
      <c r="N408" s="235"/>
      <c r="O408" s="88"/>
      <c r="P408" s="88"/>
      <c r="Q408" s="88"/>
      <c r="R408" s="88"/>
      <c r="S408" s="88"/>
      <c r="T408" s="89"/>
      <c r="U408" s="42"/>
      <c r="V408" s="42"/>
      <c r="W408" s="42"/>
      <c r="X408" s="42"/>
      <c r="Y408" s="42"/>
      <c r="Z408" s="42"/>
      <c r="AA408" s="42"/>
      <c r="AB408" s="42"/>
      <c r="AC408" s="42"/>
      <c r="AD408" s="42"/>
      <c r="AE408" s="42"/>
      <c r="AT408" s="21" t="s">
        <v>233</v>
      </c>
      <c r="AU408" s="21" t="s">
        <v>84</v>
      </c>
    </row>
    <row r="409" s="2" customFormat="1" ht="16.5" customHeight="1">
      <c r="A409" s="42"/>
      <c r="B409" s="43"/>
      <c r="C409" s="218" t="s">
        <v>1647</v>
      </c>
      <c r="D409" s="218" t="s">
        <v>226</v>
      </c>
      <c r="E409" s="219" t="s">
        <v>2199</v>
      </c>
      <c r="F409" s="220" t="s">
        <v>2200</v>
      </c>
      <c r="G409" s="221" t="s">
        <v>240</v>
      </c>
      <c r="H409" s="222">
        <v>15</v>
      </c>
      <c r="I409" s="223"/>
      <c r="J409" s="224">
        <f>ROUND(I409*H409,2)</f>
        <v>0</v>
      </c>
      <c r="K409" s="220" t="s">
        <v>230</v>
      </c>
      <c r="L409" s="48"/>
      <c r="M409" s="225" t="s">
        <v>28</v>
      </c>
      <c r="N409" s="226" t="s">
        <v>45</v>
      </c>
      <c r="O409" s="88"/>
      <c r="P409" s="227">
        <f>O409*H409</f>
        <v>0</v>
      </c>
      <c r="Q409" s="227">
        <v>2.0000000000000002E-05</v>
      </c>
      <c r="R409" s="227">
        <f>Q409*H409</f>
        <v>0.00030000000000000003</v>
      </c>
      <c r="S409" s="227">
        <v>0</v>
      </c>
      <c r="T409" s="228">
        <f>S409*H409</f>
        <v>0</v>
      </c>
      <c r="U409" s="42"/>
      <c r="V409" s="42"/>
      <c r="W409" s="42"/>
      <c r="X409" s="42"/>
      <c r="Y409" s="42"/>
      <c r="Z409" s="42"/>
      <c r="AA409" s="42"/>
      <c r="AB409" s="42"/>
      <c r="AC409" s="42"/>
      <c r="AD409" s="42"/>
      <c r="AE409" s="42"/>
      <c r="AR409" s="229" t="s">
        <v>257</v>
      </c>
      <c r="AT409" s="229" t="s">
        <v>226</v>
      </c>
      <c r="AU409" s="229" t="s">
        <v>84</v>
      </c>
      <c r="AY409" s="21" t="s">
        <v>223</v>
      </c>
      <c r="BE409" s="230">
        <f>IF(N409="základní",J409,0)</f>
        <v>0</v>
      </c>
      <c r="BF409" s="230">
        <f>IF(N409="snížená",J409,0)</f>
        <v>0</v>
      </c>
      <c r="BG409" s="230">
        <f>IF(N409="zákl. přenesená",J409,0)</f>
        <v>0</v>
      </c>
      <c r="BH409" s="230">
        <f>IF(N409="sníž. přenesená",J409,0)</f>
        <v>0</v>
      </c>
      <c r="BI409" s="230">
        <f>IF(N409="nulová",J409,0)</f>
        <v>0</v>
      </c>
      <c r="BJ409" s="21" t="s">
        <v>82</v>
      </c>
      <c r="BK409" s="230">
        <f>ROUND(I409*H409,2)</f>
        <v>0</v>
      </c>
      <c r="BL409" s="21" t="s">
        <v>257</v>
      </c>
      <c r="BM409" s="229" t="s">
        <v>1571</v>
      </c>
    </row>
    <row r="410" s="2" customFormat="1">
      <c r="A410" s="42"/>
      <c r="B410" s="43"/>
      <c r="C410" s="44"/>
      <c r="D410" s="231" t="s">
        <v>233</v>
      </c>
      <c r="E410" s="44"/>
      <c r="F410" s="232" t="s">
        <v>2201</v>
      </c>
      <c r="G410" s="44"/>
      <c r="H410" s="44"/>
      <c r="I410" s="233"/>
      <c r="J410" s="44"/>
      <c r="K410" s="44"/>
      <c r="L410" s="48"/>
      <c r="M410" s="234"/>
      <c r="N410" s="235"/>
      <c r="O410" s="88"/>
      <c r="P410" s="88"/>
      <c r="Q410" s="88"/>
      <c r="R410" s="88"/>
      <c r="S410" s="88"/>
      <c r="T410" s="89"/>
      <c r="U410" s="42"/>
      <c r="V410" s="42"/>
      <c r="W410" s="42"/>
      <c r="X410" s="42"/>
      <c r="Y410" s="42"/>
      <c r="Z410" s="42"/>
      <c r="AA410" s="42"/>
      <c r="AB410" s="42"/>
      <c r="AC410" s="42"/>
      <c r="AD410" s="42"/>
      <c r="AE410" s="42"/>
      <c r="AT410" s="21" t="s">
        <v>233</v>
      </c>
      <c r="AU410" s="21" t="s">
        <v>84</v>
      </c>
    </row>
    <row r="411" s="2" customFormat="1" ht="16.5" customHeight="1">
      <c r="A411" s="42"/>
      <c r="B411" s="43"/>
      <c r="C411" s="218" t="s">
        <v>1375</v>
      </c>
      <c r="D411" s="218" t="s">
        <v>226</v>
      </c>
      <c r="E411" s="219" t="s">
        <v>2202</v>
      </c>
      <c r="F411" s="220" t="s">
        <v>2203</v>
      </c>
      <c r="G411" s="221" t="s">
        <v>240</v>
      </c>
      <c r="H411" s="222">
        <v>15</v>
      </c>
      <c r="I411" s="223"/>
      <c r="J411" s="224">
        <f>ROUND(I411*H411,2)</f>
        <v>0</v>
      </c>
      <c r="K411" s="220" t="s">
        <v>230</v>
      </c>
      <c r="L411" s="48"/>
      <c r="M411" s="225" t="s">
        <v>28</v>
      </c>
      <c r="N411" s="226" t="s">
        <v>45</v>
      </c>
      <c r="O411" s="88"/>
      <c r="P411" s="227">
        <f>O411*H411</f>
        <v>0</v>
      </c>
      <c r="Q411" s="227">
        <v>2.0000000000000002E-05</v>
      </c>
      <c r="R411" s="227">
        <f>Q411*H411</f>
        <v>0.00030000000000000003</v>
      </c>
      <c r="S411" s="227">
        <v>0</v>
      </c>
      <c r="T411" s="228">
        <f>S411*H411</f>
        <v>0</v>
      </c>
      <c r="U411" s="42"/>
      <c r="V411" s="42"/>
      <c r="W411" s="42"/>
      <c r="X411" s="42"/>
      <c r="Y411" s="42"/>
      <c r="Z411" s="42"/>
      <c r="AA411" s="42"/>
      <c r="AB411" s="42"/>
      <c r="AC411" s="42"/>
      <c r="AD411" s="42"/>
      <c r="AE411" s="42"/>
      <c r="AR411" s="229" t="s">
        <v>257</v>
      </c>
      <c r="AT411" s="229" t="s">
        <v>226</v>
      </c>
      <c r="AU411" s="229" t="s">
        <v>84</v>
      </c>
      <c r="AY411" s="21" t="s">
        <v>223</v>
      </c>
      <c r="BE411" s="230">
        <f>IF(N411="základní",J411,0)</f>
        <v>0</v>
      </c>
      <c r="BF411" s="230">
        <f>IF(N411="snížená",J411,0)</f>
        <v>0</v>
      </c>
      <c r="BG411" s="230">
        <f>IF(N411="zákl. přenesená",J411,0)</f>
        <v>0</v>
      </c>
      <c r="BH411" s="230">
        <f>IF(N411="sníž. přenesená",J411,0)</f>
        <v>0</v>
      </c>
      <c r="BI411" s="230">
        <f>IF(N411="nulová",J411,0)</f>
        <v>0</v>
      </c>
      <c r="BJ411" s="21" t="s">
        <v>82</v>
      </c>
      <c r="BK411" s="230">
        <f>ROUND(I411*H411,2)</f>
        <v>0</v>
      </c>
      <c r="BL411" s="21" t="s">
        <v>257</v>
      </c>
      <c r="BM411" s="229" t="s">
        <v>1576</v>
      </c>
    </row>
    <row r="412" s="2" customFormat="1">
      <c r="A412" s="42"/>
      <c r="B412" s="43"/>
      <c r="C412" s="44"/>
      <c r="D412" s="231" t="s">
        <v>233</v>
      </c>
      <c r="E412" s="44"/>
      <c r="F412" s="232" t="s">
        <v>2204</v>
      </c>
      <c r="G412" s="44"/>
      <c r="H412" s="44"/>
      <c r="I412" s="233"/>
      <c r="J412" s="44"/>
      <c r="K412" s="44"/>
      <c r="L412" s="48"/>
      <c r="M412" s="234"/>
      <c r="N412" s="235"/>
      <c r="O412" s="88"/>
      <c r="P412" s="88"/>
      <c r="Q412" s="88"/>
      <c r="R412" s="88"/>
      <c r="S412" s="88"/>
      <c r="T412" s="89"/>
      <c r="U412" s="42"/>
      <c r="V412" s="42"/>
      <c r="W412" s="42"/>
      <c r="X412" s="42"/>
      <c r="Y412" s="42"/>
      <c r="Z412" s="42"/>
      <c r="AA412" s="42"/>
      <c r="AB412" s="42"/>
      <c r="AC412" s="42"/>
      <c r="AD412" s="42"/>
      <c r="AE412" s="42"/>
      <c r="AT412" s="21" t="s">
        <v>233</v>
      </c>
      <c r="AU412" s="21" t="s">
        <v>84</v>
      </c>
    </row>
    <row r="413" s="2" customFormat="1" ht="16.5" customHeight="1">
      <c r="A413" s="42"/>
      <c r="B413" s="43"/>
      <c r="C413" s="218" t="s">
        <v>1658</v>
      </c>
      <c r="D413" s="218" t="s">
        <v>226</v>
      </c>
      <c r="E413" s="219" t="s">
        <v>2205</v>
      </c>
      <c r="F413" s="220" t="s">
        <v>2206</v>
      </c>
      <c r="G413" s="221" t="s">
        <v>240</v>
      </c>
      <c r="H413" s="222">
        <v>15</v>
      </c>
      <c r="I413" s="223"/>
      <c r="J413" s="224">
        <f>ROUND(I413*H413,2)</f>
        <v>0</v>
      </c>
      <c r="K413" s="220" t="s">
        <v>230</v>
      </c>
      <c r="L413" s="48"/>
      <c r="M413" s="225" t="s">
        <v>28</v>
      </c>
      <c r="N413" s="226" t="s">
        <v>45</v>
      </c>
      <c r="O413" s="88"/>
      <c r="P413" s="227">
        <f>O413*H413</f>
        <v>0</v>
      </c>
      <c r="Q413" s="227">
        <v>3.0000000000000001E-05</v>
      </c>
      <c r="R413" s="227">
        <f>Q413*H413</f>
        <v>0.00044999999999999999</v>
      </c>
      <c r="S413" s="227">
        <v>0</v>
      </c>
      <c r="T413" s="228">
        <f>S413*H413</f>
        <v>0</v>
      </c>
      <c r="U413" s="42"/>
      <c r="V413" s="42"/>
      <c r="W413" s="42"/>
      <c r="X413" s="42"/>
      <c r="Y413" s="42"/>
      <c r="Z413" s="42"/>
      <c r="AA413" s="42"/>
      <c r="AB413" s="42"/>
      <c r="AC413" s="42"/>
      <c r="AD413" s="42"/>
      <c r="AE413" s="42"/>
      <c r="AR413" s="229" t="s">
        <v>257</v>
      </c>
      <c r="AT413" s="229" t="s">
        <v>226</v>
      </c>
      <c r="AU413" s="229" t="s">
        <v>84</v>
      </c>
      <c r="AY413" s="21" t="s">
        <v>223</v>
      </c>
      <c r="BE413" s="230">
        <f>IF(N413="základní",J413,0)</f>
        <v>0</v>
      </c>
      <c r="BF413" s="230">
        <f>IF(N413="snížená",J413,0)</f>
        <v>0</v>
      </c>
      <c r="BG413" s="230">
        <f>IF(N413="zákl. přenesená",J413,0)</f>
        <v>0</v>
      </c>
      <c r="BH413" s="230">
        <f>IF(N413="sníž. přenesená",J413,0)</f>
        <v>0</v>
      </c>
      <c r="BI413" s="230">
        <f>IF(N413="nulová",J413,0)</f>
        <v>0</v>
      </c>
      <c r="BJ413" s="21" t="s">
        <v>82</v>
      </c>
      <c r="BK413" s="230">
        <f>ROUND(I413*H413,2)</f>
        <v>0</v>
      </c>
      <c r="BL413" s="21" t="s">
        <v>257</v>
      </c>
      <c r="BM413" s="229" t="s">
        <v>1581</v>
      </c>
    </row>
    <row r="414" s="2" customFormat="1">
      <c r="A414" s="42"/>
      <c r="B414" s="43"/>
      <c r="C414" s="44"/>
      <c r="D414" s="231" t="s">
        <v>233</v>
      </c>
      <c r="E414" s="44"/>
      <c r="F414" s="232" t="s">
        <v>2207</v>
      </c>
      <c r="G414" s="44"/>
      <c r="H414" s="44"/>
      <c r="I414" s="233"/>
      <c r="J414" s="44"/>
      <c r="K414" s="44"/>
      <c r="L414" s="48"/>
      <c r="M414" s="234"/>
      <c r="N414" s="235"/>
      <c r="O414" s="88"/>
      <c r="P414" s="88"/>
      <c r="Q414" s="88"/>
      <c r="R414" s="88"/>
      <c r="S414" s="88"/>
      <c r="T414" s="89"/>
      <c r="U414" s="42"/>
      <c r="V414" s="42"/>
      <c r="W414" s="42"/>
      <c r="X414" s="42"/>
      <c r="Y414" s="42"/>
      <c r="Z414" s="42"/>
      <c r="AA414" s="42"/>
      <c r="AB414" s="42"/>
      <c r="AC414" s="42"/>
      <c r="AD414" s="42"/>
      <c r="AE414" s="42"/>
      <c r="AT414" s="21" t="s">
        <v>233</v>
      </c>
      <c r="AU414" s="21" t="s">
        <v>84</v>
      </c>
    </row>
    <row r="415" s="12" customFormat="1" ht="25.92" customHeight="1">
      <c r="A415" s="12"/>
      <c r="B415" s="202"/>
      <c r="C415" s="203"/>
      <c r="D415" s="204" t="s">
        <v>73</v>
      </c>
      <c r="E415" s="205" t="s">
        <v>2208</v>
      </c>
      <c r="F415" s="205" t="s">
        <v>2209</v>
      </c>
      <c r="G415" s="203"/>
      <c r="H415" s="203"/>
      <c r="I415" s="206"/>
      <c r="J415" s="207">
        <f>BK415</f>
        <v>0</v>
      </c>
      <c r="K415" s="203"/>
      <c r="L415" s="208"/>
      <c r="M415" s="209"/>
      <c r="N415" s="210"/>
      <c r="O415" s="210"/>
      <c r="P415" s="211">
        <f>SUM(P416:P423)</f>
        <v>0</v>
      </c>
      <c r="Q415" s="210"/>
      <c r="R415" s="211">
        <f>SUM(R416:R423)</f>
        <v>0</v>
      </c>
      <c r="S415" s="210"/>
      <c r="T415" s="212">
        <f>SUM(T416:T423)</f>
        <v>0</v>
      </c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R415" s="213" t="s">
        <v>231</v>
      </c>
      <c r="AT415" s="214" t="s">
        <v>73</v>
      </c>
      <c r="AU415" s="214" t="s">
        <v>74</v>
      </c>
      <c r="AY415" s="213" t="s">
        <v>223</v>
      </c>
      <c r="BK415" s="215">
        <f>SUM(BK416:BK423)</f>
        <v>0</v>
      </c>
    </row>
    <row r="416" s="2" customFormat="1" ht="16.5" customHeight="1">
      <c r="A416" s="42"/>
      <c r="B416" s="43"/>
      <c r="C416" s="218" t="s">
        <v>1377</v>
      </c>
      <c r="D416" s="218" t="s">
        <v>226</v>
      </c>
      <c r="E416" s="219" t="s">
        <v>2210</v>
      </c>
      <c r="F416" s="220" t="s">
        <v>2211</v>
      </c>
      <c r="G416" s="221" t="s">
        <v>1624</v>
      </c>
      <c r="H416" s="222">
        <v>30</v>
      </c>
      <c r="I416" s="223"/>
      <c r="J416" s="224">
        <f>ROUND(I416*H416,2)</f>
        <v>0</v>
      </c>
      <c r="K416" s="220" t="s">
        <v>28</v>
      </c>
      <c r="L416" s="48"/>
      <c r="M416" s="225" t="s">
        <v>28</v>
      </c>
      <c r="N416" s="226" t="s">
        <v>45</v>
      </c>
      <c r="O416" s="88"/>
      <c r="P416" s="227">
        <f>O416*H416</f>
        <v>0</v>
      </c>
      <c r="Q416" s="227">
        <v>0</v>
      </c>
      <c r="R416" s="227">
        <f>Q416*H416</f>
        <v>0</v>
      </c>
      <c r="S416" s="227">
        <v>0</v>
      </c>
      <c r="T416" s="228">
        <f>S416*H416</f>
        <v>0</v>
      </c>
      <c r="U416" s="42"/>
      <c r="V416" s="42"/>
      <c r="W416" s="42"/>
      <c r="X416" s="42"/>
      <c r="Y416" s="42"/>
      <c r="Z416" s="42"/>
      <c r="AA416" s="42"/>
      <c r="AB416" s="42"/>
      <c r="AC416" s="42"/>
      <c r="AD416" s="42"/>
      <c r="AE416" s="42"/>
      <c r="AR416" s="229" t="s">
        <v>2212</v>
      </c>
      <c r="AT416" s="229" t="s">
        <v>226</v>
      </c>
      <c r="AU416" s="229" t="s">
        <v>82</v>
      </c>
      <c r="AY416" s="21" t="s">
        <v>223</v>
      </c>
      <c r="BE416" s="230">
        <f>IF(N416="základní",J416,0)</f>
        <v>0</v>
      </c>
      <c r="BF416" s="230">
        <f>IF(N416="snížená",J416,0)</f>
        <v>0</v>
      </c>
      <c r="BG416" s="230">
        <f>IF(N416="zákl. přenesená",J416,0)</f>
        <v>0</v>
      </c>
      <c r="BH416" s="230">
        <f>IF(N416="sníž. přenesená",J416,0)</f>
        <v>0</v>
      </c>
      <c r="BI416" s="230">
        <f>IF(N416="nulová",J416,0)</f>
        <v>0</v>
      </c>
      <c r="BJ416" s="21" t="s">
        <v>82</v>
      </c>
      <c r="BK416" s="230">
        <f>ROUND(I416*H416,2)</f>
        <v>0</v>
      </c>
      <c r="BL416" s="21" t="s">
        <v>2212</v>
      </c>
      <c r="BM416" s="229" t="s">
        <v>1666</v>
      </c>
    </row>
    <row r="417" s="2" customFormat="1" ht="16.5" customHeight="1">
      <c r="A417" s="42"/>
      <c r="B417" s="43"/>
      <c r="C417" s="218" t="s">
        <v>1669</v>
      </c>
      <c r="D417" s="218" t="s">
        <v>226</v>
      </c>
      <c r="E417" s="219" t="s">
        <v>2213</v>
      </c>
      <c r="F417" s="220" t="s">
        <v>2214</v>
      </c>
      <c r="G417" s="221" t="s">
        <v>1624</v>
      </c>
      <c r="H417" s="222">
        <v>6</v>
      </c>
      <c r="I417" s="223"/>
      <c r="J417" s="224">
        <f>ROUND(I417*H417,2)</f>
        <v>0</v>
      </c>
      <c r="K417" s="220" t="s">
        <v>28</v>
      </c>
      <c r="L417" s="48"/>
      <c r="M417" s="225" t="s">
        <v>28</v>
      </c>
      <c r="N417" s="226" t="s">
        <v>45</v>
      </c>
      <c r="O417" s="88"/>
      <c r="P417" s="227">
        <f>O417*H417</f>
        <v>0</v>
      </c>
      <c r="Q417" s="227">
        <v>0</v>
      </c>
      <c r="R417" s="227">
        <f>Q417*H417</f>
        <v>0</v>
      </c>
      <c r="S417" s="227">
        <v>0</v>
      </c>
      <c r="T417" s="228">
        <f>S417*H417</f>
        <v>0</v>
      </c>
      <c r="U417" s="42"/>
      <c r="V417" s="42"/>
      <c r="W417" s="42"/>
      <c r="X417" s="42"/>
      <c r="Y417" s="42"/>
      <c r="Z417" s="42"/>
      <c r="AA417" s="42"/>
      <c r="AB417" s="42"/>
      <c r="AC417" s="42"/>
      <c r="AD417" s="42"/>
      <c r="AE417" s="42"/>
      <c r="AR417" s="229" t="s">
        <v>2212</v>
      </c>
      <c r="AT417" s="229" t="s">
        <v>226</v>
      </c>
      <c r="AU417" s="229" t="s">
        <v>82</v>
      </c>
      <c r="AY417" s="21" t="s">
        <v>223</v>
      </c>
      <c r="BE417" s="230">
        <f>IF(N417="základní",J417,0)</f>
        <v>0</v>
      </c>
      <c r="BF417" s="230">
        <f>IF(N417="snížená",J417,0)</f>
        <v>0</v>
      </c>
      <c r="BG417" s="230">
        <f>IF(N417="zákl. přenesená",J417,0)</f>
        <v>0</v>
      </c>
      <c r="BH417" s="230">
        <f>IF(N417="sníž. přenesená",J417,0)</f>
        <v>0</v>
      </c>
      <c r="BI417" s="230">
        <f>IF(N417="nulová",J417,0)</f>
        <v>0</v>
      </c>
      <c r="BJ417" s="21" t="s">
        <v>82</v>
      </c>
      <c r="BK417" s="230">
        <f>ROUND(I417*H417,2)</f>
        <v>0</v>
      </c>
      <c r="BL417" s="21" t="s">
        <v>2212</v>
      </c>
      <c r="BM417" s="229" t="s">
        <v>1672</v>
      </c>
    </row>
    <row r="418" s="2" customFormat="1" ht="16.5" customHeight="1">
      <c r="A418" s="42"/>
      <c r="B418" s="43"/>
      <c r="C418" s="218" t="s">
        <v>1378</v>
      </c>
      <c r="D418" s="218" t="s">
        <v>226</v>
      </c>
      <c r="E418" s="219" t="s">
        <v>2215</v>
      </c>
      <c r="F418" s="220" t="s">
        <v>2216</v>
      </c>
      <c r="G418" s="221" t="s">
        <v>1624</v>
      </c>
      <c r="H418" s="222">
        <v>16</v>
      </c>
      <c r="I418" s="223"/>
      <c r="J418" s="224">
        <f>ROUND(I418*H418,2)</f>
        <v>0</v>
      </c>
      <c r="K418" s="220" t="s">
        <v>28</v>
      </c>
      <c r="L418" s="48"/>
      <c r="M418" s="225" t="s">
        <v>28</v>
      </c>
      <c r="N418" s="226" t="s">
        <v>45</v>
      </c>
      <c r="O418" s="88"/>
      <c r="P418" s="227">
        <f>O418*H418</f>
        <v>0</v>
      </c>
      <c r="Q418" s="227">
        <v>0</v>
      </c>
      <c r="R418" s="227">
        <f>Q418*H418</f>
        <v>0</v>
      </c>
      <c r="S418" s="227">
        <v>0</v>
      </c>
      <c r="T418" s="228">
        <f>S418*H418</f>
        <v>0</v>
      </c>
      <c r="U418" s="42"/>
      <c r="V418" s="42"/>
      <c r="W418" s="42"/>
      <c r="X418" s="42"/>
      <c r="Y418" s="42"/>
      <c r="Z418" s="42"/>
      <c r="AA418" s="42"/>
      <c r="AB418" s="42"/>
      <c r="AC418" s="42"/>
      <c r="AD418" s="42"/>
      <c r="AE418" s="42"/>
      <c r="AR418" s="229" t="s">
        <v>2212</v>
      </c>
      <c r="AT418" s="229" t="s">
        <v>226</v>
      </c>
      <c r="AU418" s="229" t="s">
        <v>82</v>
      </c>
      <c r="AY418" s="21" t="s">
        <v>223</v>
      </c>
      <c r="BE418" s="230">
        <f>IF(N418="základní",J418,0)</f>
        <v>0</v>
      </c>
      <c r="BF418" s="230">
        <f>IF(N418="snížená",J418,0)</f>
        <v>0</v>
      </c>
      <c r="BG418" s="230">
        <f>IF(N418="zákl. přenesená",J418,0)</f>
        <v>0</v>
      </c>
      <c r="BH418" s="230">
        <f>IF(N418="sníž. přenesená",J418,0)</f>
        <v>0</v>
      </c>
      <c r="BI418" s="230">
        <f>IF(N418="nulová",J418,0)</f>
        <v>0</v>
      </c>
      <c r="BJ418" s="21" t="s">
        <v>82</v>
      </c>
      <c r="BK418" s="230">
        <f>ROUND(I418*H418,2)</f>
        <v>0</v>
      </c>
      <c r="BL418" s="21" t="s">
        <v>2212</v>
      </c>
      <c r="BM418" s="229" t="s">
        <v>1675</v>
      </c>
    </row>
    <row r="419" s="2" customFormat="1" ht="16.5" customHeight="1">
      <c r="A419" s="42"/>
      <c r="B419" s="43"/>
      <c r="C419" s="218" t="s">
        <v>1676</v>
      </c>
      <c r="D419" s="218" t="s">
        <v>226</v>
      </c>
      <c r="E419" s="219" t="s">
        <v>2217</v>
      </c>
      <c r="F419" s="220" t="s">
        <v>2218</v>
      </c>
      <c r="G419" s="221" t="s">
        <v>1624</v>
      </c>
      <c r="H419" s="222">
        <v>10</v>
      </c>
      <c r="I419" s="223"/>
      <c r="J419" s="224">
        <f>ROUND(I419*H419,2)</f>
        <v>0</v>
      </c>
      <c r="K419" s="220" t="s">
        <v>28</v>
      </c>
      <c r="L419" s="48"/>
      <c r="M419" s="225" t="s">
        <v>28</v>
      </c>
      <c r="N419" s="226" t="s">
        <v>45</v>
      </c>
      <c r="O419" s="88"/>
      <c r="P419" s="227">
        <f>O419*H419</f>
        <v>0</v>
      </c>
      <c r="Q419" s="227">
        <v>0</v>
      </c>
      <c r="R419" s="227">
        <f>Q419*H419</f>
        <v>0</v>
      </c>
      <c r="S419" s="227">
        <v>0</v>
      </c>
      <c r="T419" s="228">
        <f>S419*H419</f>
        <v>0</v>
      </c>
      <c r="U419" s="42"/>
      <c r="V419" s="42"/>
      <c r="W419" s="42"/>
      <c r="X419" s="42"/>
      <c r="Y419" s="42"/>
      <c r="Z419" s="42"/>
      <c r="AA419" s="42"/>
      <c r="AB419" s="42"/>
      <c r="AC419" s="42"/>
      <c r="AD419" s="42"/>
      <c r="AE419" s="42"/>
      <c r="AR419" s="229" t="s">
        <v>2212</v>
      </c>
      <c r="AT419" s="229" t="s">
        <v>226</v>
      </c>
      <c r="AU419" s="229" t="s">
        <v>82</v>
      </c>
      <c r="AY419" s="21" t="s">
        <v>223</v>
      </c>
      <c r="BE419" s="230">
        <f>IF(N419="základní",J419,0)</f>
        <v>0</v>
      </c>
      <c r="BF419" s="230">
        <f>IF(N419="snížená",J419,0)</f>
        <v>0</v>
      </c>
      <c r="BG419" s="230">
        <f>IF(N419="zákl. přenesená",J419,0)</f>
        <v>0</v>
      </c>
      <c r="BH419" s="230">
        <f>IF(N419="sníž. přenesená",J419,0)</f>
        <v>0</v>
      </c>
      <c r="BI419" s="230">
        <f>IF(N419="nulová",J419,0)</f>
        <v>0</v>
      </c>
      <c r="BJ419" s="21" t="s">
        <v>82</v>
      </c>
      <c r="BK419" s="230">
        <f>ROUND(I419*H419,2)</f>
        <v>0</v>
      </c>
      <c r="BL419" s="21" t="s">
        <v>2212</v>
      </c>
      <c r="BM419" s="229" t="s">
        <v>1680</v>
      </c>
    </row>
    <row r="420" s="2" customFormat="1" ht="16.5" customHeight="1">
      <c r="A420" s="42"/>
      <c r="B420" s="43"/>
      <c r="C420" s="218" t="s">
        <v>1379</v>
      </c>
      <c r="D420" s="218" t="s">
        <v>226</v>
      </c>
      <c r="E420" s="219" t="s">
        <v>2219</v>
      </c>
      <c r="F420" s="220" t="s">
        <v>2220</v>
      </c>
      <c r="G420" s="221" t="s">
        <v>1624</v>
      </c>
      <c r="H420" s="222">
        <v>3</v>
      </c>
      <c r="I420" s="223"/>
      <c r="J420" s="224">
        <f>ROUND(I420*H420,2)</f>
        <v>0</v>
      </c>
      <c r="K420" s="220" t="s">
        <v>28</v>
      </c>
      <c r="L420" s="48"/>
      <c r="M420" s="225" t="s">
        <v>28</v>
      </c>
      <c r="N420" s="226" t="s">
        <v>45</v>
      </c>
      <c r="O420" s="88"/>
      <c r="P420" s="227">
        <f>O420*H420</f>
        <v>0</v>
      </c>
      <c r="Q420" s="227">
        <v>0</v>
      </c>
      <c r="R420" s="227">
        <f>Q420*H420</f>
        <v>0</v>
      </c>
      <c r="S420" s="227">
        <v>0</v>
      </c>
      <c r="T420" s="228">
        <f>S420*H420</f>
        <v>0</v>
      </c>
      <c r="U420" s="42"/>
      <c r="V420" s="42"/>
      <c r="W420" s="42"/>
      <c r="X420" s="42"/>
      <c r="Y420" s="42"/>
      <c r="Z420" s="42"/>
      <c r="AA420" s="42"/>
      <c r="AB420" s="42"/>
      <c r="AC420" s="42"/>
      <c r="AD420" s="42"/>
      <c r="AE420" s="42"/>
      <c r="AR420" s="229" t="s">
        <v>2212</v>
      </c>
      <c r="AT420" s="229" t="s">
        <v>226</v>
      </c>
      <c r="AU420" s="229" t="s">
        <v>82</v>
      </c>
      <c r="AY420" s="21" t="s">
        <v>223</v>
      </c>
      <c r="BE420" s="230">
        <f>IF(N420="základní",J420,0)</f>
        <v>0</v>
      </c>
      <c r="BF420" s="230">
        <f>IF(N420="snížená",J420,0)</f>
        <v>0</v>
      </c>
      <c r="BG420" s="230">
        <f>IF(N420="zákl. přenesená",J420,0)</f>
        <v>0</v>
      </c>
      <c r="BH420" s="230">
        <f>IF(N420="sníž. přenesená",J420,0)</f>
        <v>0</v>
      </c>
      <c r="BI420" s="230">
        <f>IF(N420="nulová",J420,0)</f>
        <v>0</v>
      </c>
      <c r="BJ420" s="21" t="s">
        <v>82</v>
      </c>
      <c r="BK420" s="230">
        <f>ROUND(I420*H420,2)</f>
        <v>0</v>
      </c>
      <c r="BL420" s="21" t="s">
        <v>2212</v>
      </c>
      <c r="BM420" s="229" t="s">
        <v>1683</v>
      </c>
    </row>
    <row r="421" s="2" customFormat="1" ht="16.5" customHeight="1">
      <c r="A421" s="42"/>
      <c r="B421" s="43"/>
      <c r="C421" s="218" t="s">
        <v>1684</v>
      </c>
      <c r="D421" s="218" t="s">
        <v>226</v>
      </c>
      <c r="E421" s="219" t="s">
        <v>2221</v>
      </c>
      <c r="F421" s="220" t="s">
        <v>2222</v>
      </c>
      <c r="G421" s="221" t="s">
        <v>1624</v>
      </c>
      <c r="H421" s="222">
        <v>8</v>
      </c>
      <c r="I421" s="223"/>
      <c r="J421" s="224">
        <f>ROUND(I421*H421,2)</f>
        <v>0</v>
      </c>
      <c r="K421" s="220" t="s">
        <v>28</v>
      </c>
      <c r="L421" s="48"/>
      <c r="M421" s="225" t="s">
        <v>28</v>
      </c>
      <c r="N421" s="226" t="s">
        <v>45</v>
      </c>
      <c r="O421" s="88"/>
      <c r="P421" s="227">
        <f>O421*H421</f>
        <v>0</v>
      </c>
      <c r="Q421" s="227">
        <v>0</v>
      </c>
      <c r="R421" s="227">
        <f>Q421*H421</f>
        <v>0</v>
      </c>
      <c r="S421" s="227">
        <v>0</v>
      </c>
      <c r="T421" s="228">
        <f>S421*H421</f>
        <v>0</v>
      </c>
      <c r="U421" s="42"/>
      <c r="V421" s="42"/>
      <c r="W421" s="42"/>
      <c r="X421" s="42"/>
      <c r="Y421" s="42"/>
      <c r="Z421" s="42"/>
      <c r="AA421" s="42"/>
      <c r="AB421" s="42"/>
      <c r="AC421" s="42"/>
      <c r="AD421" s="42"/>
      <c r="AE421" s="42"/>
      <c r="AR421" s="229" t="s">
        <v>2212</v>
      </c>
      <c r="AT421" s="229" t="s">
        <v>226</v>
      </c>
      <c r="AU421" s="229" t="s">
        <v>82</v>
      </c>
      <c r="AY421" s="21" t="s">
        <v>223</v>
      </c>
      <c r="BE421" s="230">
        <f>IF(N421="základní",J421,0)</f>
        <v>0</v>
      </c>
      <c r="BF421" s="230">
        <f>IF(N421="snížená",J421,0)</f>
        <v>0</v>
      </c>
      <c r="BG421" s="230">
        <f>IF(N421="zákl. přenesená",J421,0)</f>
        <v>0</v>
      </c>
      <c r="BH421" s="230">
        <f>IF(N421="sníž. přenesená",J421,0)</f>
        <v>0</v>
      </c>
      <c r="BI421" s="230">
        <f>IF(N421="nulová",J421,0)</f>
        <v>0</v>
      </c>
      <c r="BJ421" s="21" t="s">
        <v>82</v>
      </c>
      <c r="BK421" s="230">
        <f>ROUND(I421*H421,2)</f>
        <v>0</v>
      </c>
      <c r="BL421" s="21" t="s">
        <v>2212</v>
      </c>
      <c r="BM421" s="229" t="s">
        <v>1687</v>
      </c>
    </row>
    <row r="422" s="2" customFormat="1" ht="16.5" customHeight="1">
      <c r="A422" s="42"/>
      <c r="B422" s="43"/>
      <c r="C422" s="218" t="s">
        <v>1381</v>
      </c>
      <c r="D422" s="218" t="s">
        <v>226</v>
      </c>
      <c r="E422" s="219" t="s">
        <v>2223</v>
      </c>
      <c r="F422" s="220" t="s">
        <v>2224</v>
      </c>
      <c r="G422" s="221" t="s">
        <v>1624</v>
      </c>
      <c r="H422" s="222">
        <v>20</v>
      </c>
      <c r="I422" s="223"/>
      <c r="J422" s="224">
        <f>ROUND(I422*H422,2)</f>
        <v>0</v>
      </c>
      <c r="K422" s="220" t="s">
        <v>28</v>
      </c>
      <c r="L422" s="48"/>
      <c r="M422" s="225" t="s">
        <v>28</v>
      </c>
      <c r="N422" s="226" t="s">
        <v>45</v>
      </c>
      <c r="O422" s="88"/>
      <c r="P422" s="227">
        <f>O422*H422</f>
        <v>0</v>
      </c>
      <c r="Q422" s="227">
        <v>0</v>
      </c>
      <c r="R422" s="227">
        <f>Q422*H422</f>
        <v>0</v>
      </c>
      <c r="S422" s="227">
        <v>0</v>
      </c>
      <c r="T422" s="228">
        <f>S422*H422</f>
        <v>0</v>
      </c>
      <c r="U422" s="42"/>
      <c r="V422" s="42"/>
      <c r="W422" s="42"/>
      <c r="X422" s="42"/>
      <c r="Y422" s="42"/>
      <c r="Z422" s="42"/>
      <c r="AA422" s="42"/>
      <c r="AB422" s="42"/>
      <c r="AC422" s="42"/>
      <c r="AD422" s="42"/>
      <c r="AE422" s="42"/>
      <c r="AR422" s="229" t="s">
        <v>2212</v>
      </c>
      <c r="AT422" s="229" t="s">
        <v>226</v>
      </c>
      <c r="AU422" s="229" t="s">
        <v>82</v>
      </c>
      <c r="AY422" s="21" t="s">
        <v>223</v>
      </c>
      <c r="BE422" s="230">
        <f>IF(N422="základní",J422,0)</f>
        <v>0</v>
      </c>
      <c r="BF422" s="230">
        <f>IF(N422="snížená",J422,0)</f>
        <v>0</v>
      </c>
      <c r="BG422" s="230">
        <f>IF(N422="zákl. přenesená",J422,0)</f>
        <v>0</v>
      </c>
      <c r="BH422" s="230">
        <f>IF(N422="sníž. přenesená",J422,0)</f>
        <v>0</v>
      </c>
      <c r="BI422" s="230">
        <f>IF(N422="nulová",J422,0)</f>
        <v>0</v>
      </c>
      <c r="BJ422" s="21" t="s">
        <v>82</v>
      </c>
      <c r="BK422" s="230">
        <f>ROUND(I422*H422,2)</f>
        <v>0</v>
      </c>
      <c r="BL422" s="21" t="s">
        <v>2212</v>
      </c>
      <c r="BM422" s="229" t="s">
        <v>1692</v>
      </c>
    </row>
    <row r="423" s="2" customFormat="1" ht="16.5" customHeight="1">
      <c r="A423" s="42"/>
      <c r="B423" s="43"/>
      <c r="C423" s="218" t="s">
        <v>1695</v>
      </c>
      <c r="D423" s="218" t="s">
        <v>226</v>
      </c>
      <c r="E423" s="219" t="s">
        <v>2225</v>
      </c>
      <c r="F423" s="220" t="s">
        <v>2226</v>
      </c>
      <c r="G423" s="221" t="s">
        <v>1624</v>
      </c>
      <c r="H423" s="222">
        <v>7</v>
      </c>
      <c r="I423" s="223"/>
      <c r="J423" s="224">
        <f>ROUND(I423*H423,2)</f>
        <v>0</v>
      </c>
      <c r="K423" s="220" t="s">
        <v>28</v>
      </c>
      <c r="L423" s="48"/>
      <c r="M423" s="225" t="s">
        <v>28</v>
      </c>
      <c r="N423" s="226" t="s">
        <v>45</v>
      </c>
      <c r="O423" s="88"/>
      <c r="P423" s="227">
        <f>O423*H423</f>
        <v>0</v>
      </c>
      <c r="Q423" s="227">
        <v>0</v>
      </c>
      <c r="R423" s="227">
        <f>Q423*H423</f>
        <v>0</v>
      </c>
      <c r="S423" s="227">
        <v>0</v>
      </c>
      <c r="T423" s="228">
        <f>S423*H423</f>
        <v>0</v>
      </c>
      <c r="U423" s="42"/>
      <c r="V423" s="42"/>
      <c r="W423" s="42"/>
      <c r="X423" s="42"/>
      <c r="Y423" s="42"/>
      <c r="Z423" s="42"/>
      <c r="AA423" s="42"/>
      <c r="AB423" s="42"/>
      <c r="AC423" s="42"/>
      <c r="AD423" s="42"/>
      <c r="AE423" s="42"/>
      <c r="AR423" s="229" t="s">
        <v>2212</v>
      </c>
      <c r="AT423" s="229" t="s">
        <v>226</v>
      </c>
      <c r="AU423" s="229" t="s">
        <v>82</v>
      </c>
      <c r="AY423" s="21" t="s">
        <v>223</v>
      </c>
      <c r="BE423" s="230">
        <f>IF(N423="základní",J423,0)</f>
        <v>0</v>
      </c>
      <c r="BF423" s="230">
        <f>IF(N423="snížená",J423,0)</f>
        <v>0</v>
      </c>
      <c r="BG423" s="230">
        <f>IF(N423="zákl. přenesená",J423,0)</f>
        <v>0</v>
      </c>
      <c r="BH423" s="230">
        <f>IF(N423="sníž. přenesená",J423,0)</f>
        <v>0</v>
      </c>
      <c r="BI423" s="230">
        <f>IF(N423="nulová",J423,0)</f>
        <v>0</v>
      </c>
      <c r="BJ423" s="21" t="s">
        <v>82</v>
      </c>
      <c r="BK423" s="230">
        <f>ROUND(I423*H423,2)</f>
        <v>0</v>
      </c>
      <c r="BL423" s="21" t="s">
        <v>2212</v>
      </c>
      <c r="BM423" s="229" t="s">
        <v>1699</v>
      </c>
    </row>
    <row r="424" s="12" customFormat="1" ht="25.92" customHeight="1">
      <c r="A424" s="12"/>
      <c r="B424" s="202"/>
      <c r="C424" s="203"/>
      <c r="D424" s="204" t="s">
        <v>73</v>
      </c>
      <c r="E424" s="205" t="s">
        <v>2227</v>
      </c>
      <c r="F424" s="205" t="s">
        <v>2228</v>
      </c>
      <c r="G424" s="203"/>
      <c r="H424" s="203"/>
      <c r="I424" s="206"/>
      <c r="J424" s="207">
        <f>BK424</f>
        <v>0</v>
      </c>
      <c r="K424" s="203"/>
      <c r="L424" s="208"/>
      <c r="M424" s="209"/>
      <c r="N424" s="210"/>
      <c r="O424" s="210"/>
      <c r="P424" s="211">
        <f>P425+P437</f>
        <v>0</v>
      </c>
      <c r="Q424" s="210"/>
      <c r="R424" s="211">
        <f>R425+R437</f>
        <v>0.018630000000000001</v>
      </c>
      <c r="S424" s="210"/>
      <c r="T424" s="212">
        <f>T425+T437</f>
        <v>0</v>
      </c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R424" s="213" t="s">
        <v>84</v>
      </c>
      <c r="AT424" s="214" t="s">
        <v>73</v>
      </c>
      <c r="AU424" s="214" t="s">
        <v>74</v>
      </c>
      <c r="AY424" s="213" t="s">
        <v>223</v>
      </c>
      <c r="BK424" s="215">
        <f>BK425+BK437</f>
        <v>0</v>
      </c>
    </row>
    <row r="425" s="12" customFormat="1" ht="22.8" customHeight="1">
      <c r="A425" s="12"/>
      <c r="B425" s="202"/>
      <c r="C425" s="203"/>
      <c r="D425" s="204" t="s">
        <v>73</v>
      </c>
      <c r="E425" s="216" t="s">
        <v>1401</v>
      </c>
      <c r="F425" s="216" t="s">
        <v>2229</v>
      </c>
      <c r="G425" s="203"/>
      <c r="H425" s="203"/>
      <c r="I425" s="206"/>
      <c r="J425" s="217">
        <f>BK425</f>
        <v>0</v>
      </c>
      <c r="K425" s="203"/>
      <c r="L425" s="208"/>
      <c r="M425" s="209"/>
      <c r="N425" s="210"/>
      <c r="O425" s="210"/>
      <c r="P425" s="211">
        <f>SUM(P426:P436)</f>
        <v>0</v>
      </c>
      <c r="Q425" s="210"/>
      <c r="R425" s="211">
        <f>SUM(R426:R436)</f>
        <v>0.012239999999999999</v>
      </c>
      <c r="S425" s="210"/>
      <c r="T425" s="212">
        <f>SUM(T426:T436)</f>
        <v>0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13" t="s">
        <v>84</v>
      </c>
      <c r="AT425" s="214" t="s">
        <v>73</v>
      </c>
      <c r="AU425" s="214" t="s">
        <v>82</v>
      </c>
      <c r="AY425" s="213" t="s">
        <v>223</v>
      </c>
      <c r="BK425" s="215">
        <f>SUM(BK426:BK436)</f>
        <v>0</v>
      </c>
    </row>
    <row r="426" s="2" customFormat="1" ht="16.5" customHeight="1">
      <c r="A426" s="42"/>
      <c r="B426" s="43"/>
      <c r="C426" s="218" t="s">
        <v>1382</v>
      </c>
      <c r="D426" s="218" t="s">
        <v>226</v>
      </c>
      <c r="E426" s="219" t="s">
        <v>2230</v>
      </c>
      <c r="F426" s="220" t="s">
        <v>2231</v>
      </c>
      <c r="G426" s="221" t="s">
        <v>501</v>
      </c>
      <c r="H426" s="222">
        <v>2</v>
      </c>
      <c r="I426" s="223"/>
      <c r="J426" s="224">
        <f>ROUND(I426*H426,2)</f>
        <v>0</v>
      </c>
      <c r="K426" s="220" t="s">
        <v>230</v>
      </c>
      <c r="L426" s="48"/>
      <c r="M426" s="225" t="s">
        <v>28</v>
      </c>
      <c r="N426" s="226" t="s">
        <v>45</v>
      </c>
      <c r="O426" s="88"/>
      <c r="P426" s="227">
        <f>O426*H426</f>
        <v>0</v>
      </c>
      <c r="Q426" s="227">
        <v>0.00066</v>
      </c>
      <c r="R426" s="227">
        <f>Q426*H426</f>
        <v>0.00132</v>
      </c>
      <c r="S426" s="227">
        <v>0</v>
      </c>
      <c r="T426" s="228">
        <f>S426*H426</f>
        <v>0</v>
      </c>
      <c r="U426" s="42"/>
      <c r="V426" s="42"/>
      <c r="W426" s="42"/>
      <c r="X426" s="42"/>
      <c r="Y426" s="42"/>
      <c r="Z426" s="42"/>
      <c r="AA426" s="42"/>
      <c r="AB426" s="42"/>
      <c r="AC426" s="42"/>
      <c r="AD426" s="42"/>
      <c r="AE426" s="42"/>
      <c r="AR426" s="229" t="s">
        <v>257</v>
      </c>
      <c r="AT426" s="229" t="s">
        <v>226</v>
      </c>
      <c r="AU426" s="229" t="s">
        <v>84</v>
      </c>
      <c r="AY426" s="21" t="s">
        <v>223</v>
      </c>
      <c r="BE426" s="230">
        <f>IF(N426="základní",J426,0)</f>
        <v>0</v>
      </c>
      <c r="BF426" s="230">
        <f>IF(N426="snížená",J426,0)</f>
        <v>0</v>
      </c>
      <c r="BG426" s="230">
        <f>IF(N426="zákl. přenesená",J426,0)</f>
        <v>0</v>
      </c>
      <c r="BH426" s="230">
        <f>IF(N426="sníž. přenesená",J426,0)</f>
        <v>0</v>
      </c>
      <c r="BI426" s="230">
        <f>IF(N426="nulová",J426,0)</f>
        <v>0</v>
      </c>
      <c r="BJ426" s="21" t="s">
        <v>82</v>
      </c>
      <c r="BK426" s="230">
        <f>ROUND(I426*H426,2)</f>
        <v>0</v>
      </c>
      <c r="BL426" s="21" t="s">
        <v>257</v>
      </c>
      <c r="BM426" s="229" t="s">
        <v>1702</v>
      </c>
    </row>
    <row r="427" s="2" customFormat="1">
      <c r="A427" s="42"/>
      <c r="B427" s="43"/>
      <c r="C427" s="44"/>
      <c r="D427" s="231" t="s">
        <v>233</v>
      </c>
      <c r="E427" s="44"/>
      <c r="F427" s="232" t="s">
        <v>2232</v>
      </c>
      <c r="G427" s="44"/>
      <c r="H427" s="44"/>
      <c r="I427" s="233"/>
      <c r="J427" s="44"/>
      <c r="K427" s="44"/>
      <c r="L427" s="48"/>
      <c r="M427" s="234"/>
      <c r="N427" s="235"/>
      <c r="O427" s="88"/>
      <c r="P427" s="88"/>
      <c r="Q427" s="88"/>
      <c r="R427" s="88"/>
      <c r="S427" s="88"/>
      <c r="T427" s="89"/>
      <c r="U427" s="42"/>
      <c r="V427" s="42"/>
      <c r="W427" s="42"/>
      <c r="X427" s="42"/>
      <c r="Y427" s="42"/>
      <c r="Z427" s="42"/>
      <c r="AA427" s="42"/>
      <c r="AB427" s="42"/>
      <c r="AC427" s="42"/>
      <c r="AD427" s="42"/>
      <c r="AE427" s="42"/>
      <c r="AT427" s="21" t="s">
        <v>233</v>
      </c>
      <c r="AU427" s="21" t="s">
        <v>84</v>
      </c>
    </row>
    <row r="428" s="2" customFormat="1" ht="16.5" customHeight="1">
      <c r="A428" s="42"/>
      <c r="B428" s="43"/>
      <c r="C428" s="218" t="s">
        <v>1703</v>
      </c>
      <c r="D428" s="218" t="s">
        <v>226</v>
      </c>
      <c r="E428" s="219" t="s">
        <v>2233</v>
      </c>
      <c r="F428" s="220" t="s">
        <v>2234</v>
      </c>
      <c r="G428" s="221" t="s">
        <v>501</v>
      </c>
      <c r="H428" s="222">
        <v>2</v>
      </c>
      <c r="I428" s="223"/>
      <c r="J428" s="224">
        <f>ROUND(I428*H428,2)</f>
        <v>0</v>
      </c>
      <c r="K428" s="220" t="s">
        <v>230</v>
      </c>
      <c r="L428" s="48"/>
      <c r="M428" s="225" t="s">
        <v>28</v>
      </c>
      <c r="N428" s="226" t="s">
        <v>45</v>
      </c>
      <c r="O428" s="88"/>
      <c r="P428" s="227">
        <f>O428*H428</f>
        <v>0</v>
      </c>
      <c r="Q428" s="227">
        <v>0.0054599999999999996</v>
      </c>
      <c r="R428" s="227">
        <f>Q428*H428</f>
        <v>0.010919999999999999</v>
      </c>
      <c r="S428" s="227">
        <v>0</v>
      </c>
      <c r="T428" s="228">
        <f>S428*H428</f>
        <v>0</v>
      </c>
      <c r="U428" s="42"/>
      <c r="V428" s="42"/>
      <c r="W428" s="42"/>
      <c r="X428" s="42"/>
      <c r="Y428" s="42"/>
      <c r="Z428" s="42"/>
      <c r="AA428" s="42"/>
      <c r="AB428" s="42"/>
      <c r="AC428" s="42"/>
      <c r="AD428" s="42"/>
      <c r="AE428" s="42"/>
      <c r="AR428" s="229" t="s">
        <v>257</v>
      </c>
      <c r="AT428" s="229" t="s">
        <v>226</v>
      </c>
      <c r="AU428" s="229" t="s">
        <v>84</v>
      </c>
      <c r="AY428" s="21" t="s">
        <v>223</v>
      </c>
      <c r="BE428" s="230">
        <f>IF(N428="základní",J428,0)</f>
        <v>0</v>
      </c>
      <c r="BF428" s="230">
        <f>IF(N428="snížená",J428,0)</f>
        <v>0</v>
      </c>
      <c r="BG428" s="230">
        <f>IF(N428="zákl. přenesená",J428,0)</f>
        <v>0</v>
      </c>
      <c r="BH428" s="230">
        <f>IF(N428="sníž. přenesená",J428,0)</f>
        <v>0</v>
      </c>
      <c r="BI428" s="230">
        <f>IF(N428="nulová",J428,0)</f>
        <v>0</v>
      </c>
      <c r="BJ428" s="21" t="s">
        <v>82</v>
      </c>
      <c r="BK428" s="230">
        <f>ROUND(I428*H428,2)</f>
        <v>0</v>
      </c>
      <c r="BL428" s="21" t="s">
        <v>257</v>
      </c>
      <c r="BM428" s="229" t="s">
        <v>1706</v>
      </c>
    </row>
    <row r="429" s="2" customFormat="1">
      <c r="A429" s="42"/>
      <c r="B429" s="43"/>
      <c r="C429" s="44"/>
      <c r="D429" s="231" t="s">
        <v>233</v>
      </c>
      <c r="E429" s="44"/>
      <c r="F429" s="232" t="s">
        <v>2235</v>
      </c>
      <c r="G429" s="44"/>
      <c r="H429" s="44"/>
      <c r="I429" s="233"/>
      <c r="J429" s="44"/>
      <c r="K429" s="44"/>
      <c r="L429" s="48"/>
      <c r="M429" s="234"/>
      <c r="N429" s="235"/>
      <c r="O429" s="88"/>
      <c r="P429" s="88"/>
      <c r="Q429" s="88"/>
      <c r="R429" s="88"/>
      <c r="S429" s="88"/>
      <c r="T429" s="89"/>
      <c r="U429" s="42"/>
      <c r="V429" s="42"/>
      <c r="W429" s="42"/>
      <c r="X429" s="42"/>
      <c r="Y429" s="42"/>
      <c r="Z429" s="42"/>
      <c r="AA429" s="42"/>
      <c r="AB429" s="42"/>
      <c r="AC429" s="42"/>
      <c r="AD429" s="42"/>
      <c r="AE429" s="42"/>
      <c r="AT429" s="21" t="s">
        <v>233</v>
      </c>
      <c r="AU429" s="21" t="s">
        <v>84</v>
      </c>
    </row>
    <row r="430" s="2" customFormat="1" ht="16.5" customHeight="1">
      <c r="A430" s="42"/>
      <c r="B430" s="43"/>
      <c r="C430" s="218" t="s">
        <v>1383</v>
      </c>
      <c r="D430" s="218" t="s">
        <v>226</v>
      </c>
      <c r="E430" s="219" t="s">
        <v>2236</v>
      </c>
      <c r="F430" s="220" t="s">
        <v>2237</v>
      </c>
      <c r="G430" s="221" t="s">
        <v>501</v>
      </c>
      <c r="H430" s="222">
        <v>1</v>
      </c>
      <c r="I430" s="223"/>
      <c r="J430" s="224">
        <f>ROUND(I430*H430,2)</f>
        <v>0</v>
      </c>
      <c r="K430" s="220" t="s">
        <v>28</v>
      </c>
      <c r="L430" s="48"/>
      <c r="M430" s="225" t="s">
        <v>28</v>
      </c>
      <c r="N430" s="226" t="s">
        <v>45</v>
      </c>
      <c r="O430" s="88"/>
      <c r="P430" s="227">
        <f>O430*H430</f>
        <v>0</v>
      </c>
      <c r="Q430" s="227">
        <v>0</v>
      </c>
      <c r="R430" s="227">
        <f>Q430*H430</f>
        <v>0</v>
      </c>
      <c r="S430" s="227">
        <v>0</v>
      </c>
      <c r="T430" s="228">
        <f>S430*H430</f>
        <v>0</v>
      </c>
      <c r="U430" s="42"/>
      <c r="V430" s="42"/>
      <c r="W430" s="42"/>
      <c r="X430" s="42"/>
      <c r="Y430" s="42"/>
      <c r="Z430" s="42"/>
      <c r="AA430" s="42"/>
      <c r="AB430" s="42"/>
      <c r="AC430" s="42"/>
      <c r="AD430" s="42"/>
      <c r="AE430" s="42"/>
      <c r="AR430" s="229" t="s">
        <v>257</v>
      </c>
      <c r="AT430" s="229" t="s">
        <v>226</v>
      </c>
      <c r="AU430" s="229" t="s">
        <v>84</v>
      </c>
      <c r="AY430" s="21" t="s">
        <v>223</v>
      </c>
      <c r="BE430" s="230">
        <f>IF(N430="základní",J430,0)</f>
        <v>0</v>
      </c>
      <c r="BF430" s="230">
        <f>IF(N430="snížená",J430,0)</f>
        <v>0</v>
      </c>
      <c r="BG430" s="230">
        <f>IF(N430="zákl. přenesená",J430,0)</f>
        <v>0</v>
      </c>
      <c r="BH430" s="230">
        <f>IF(N430="sníž. přenesená",J430,0)</f>
        <v>0</v>
      </c>
      <c r="BI430" s="230">
        <f>IF(N430="nulová",J430,0)</f>
        <v>0</v>
      </c>
      <c r="BJ430" s="21" t="s">
        <v>82</v>
      </c>
      <c r="BK430" s="230">
        <f>ROUND(I430*H430,2)</f>
        <v>0</v>
      </c>
      <c r="BL430" s="21" t="s">
        <v>257</v>
      </c>
      <c r="BM430" s="229" t="s">
        <v>1709</v>
      </c>
    </row>
    <row r="431" s="2" customFormat="1" ht="33" customHeight="1">
      <c r="A431" s="42"/>
      <c r="B431" s="43"/>
      <c r="C431" s="218" t="s">
        <v>2238</v>
      </c>
      <c r="D431" s="218" t="s">
        <v>226</v>
      </c>
      <c r="E431" s="219" t="s">
        <v>2239</v>
      </c>
      <c r="F431" s="220" t="s">
        <v>2240</v>
      </c>
      <c r="G431" s="221" t="s">
        <v>383</v>
      </c>
      <c r="H431" s="222">
        <v>2</v>
      </c>
      <c r="I431" s="223"/>
      <c r="J431" s="224">
        <f>ROUND(I431*H431,2)</f>
        <v>0</v>
      </c>
      <c r="K431" s="220" t="s">
        <v>28</v>
      </c>
      <c r="L431" s="48"/>
      <c r="M431" s="225" t="s">
        <v>28</v>
      </c>
      <c r="N431" s="226" t="s">
        <v>45</v>
      </c>
      <c r="O431" s="88"/>
      <c r="P431" s="227">
        <f>O431*H431</f>
        <v>0</v>
      </c>
      <c r="Q431" s="227">
        <v>0</v>
      </c>
      <c r="R431" s="227">
        <f>Q431*H431</f>
        <v>0</v>
      </c>
      <c r="S431" s="227">
        <v>0</v>
      </c>
      <c r="T431" s="228">
        <f>S431*H431</f>
        <v>0</v>
      </c>
      <c r="U431" s="42"/>
      <c r="V431" s="42"/>
      <c r="W431" s="42"/>
      <c r="X431" s="42"/>
      <c r="Y431" s="42"/>
      <c r="Z431" s="42"/>
      <c r="AA431" s="42"/>
      <c r="AB431" s="42"/>
      <c r="AC431" s="42"/>
      <c r="AD431" s="42"/>
      <c r="AE431" s="42"/>
      <c r="AR431" s="229" t="s">
        <v>257</v>
      </c>
      <c r="AT431" s="229" t="s">
        <v>226</v>
      </c>
      <c r="AU431" s="229" t="s">
        <v>84</v>
      </c>
      <c r="AY431" s="21" t="s">
        <v>223</v>
      </c>
      <c r="BE431" s="230">
        <f>IF(N431="základní",J431,0)</f>
        <v>0</v>
      </c>
      <c r="BF431" s="230">
        <f>IF(N431="snížená",J431,0)</f>
        <v>0</v>
      </c>
      <c r="BG431" s="230">
        <f>IF(N431="zákl. přenesená",J431,0)</f>
        <v>0</v>
      </c>
      <c r="BH431" s="230">
        <f>IF(N431="sníž. přenesená",J431,0)</f>
        <v>0</v>
      </c>
      <c r="BI431" s="230">
        <f>IF(N431="nulová",J431,0)</f>
        <v>0</v>
      </c>
      <c r="BJ431" s="21" t="s">
        <v>82</v>
      </c>
      <c r="BK431" s="230">
        <f>ROUND(I431*H431,2)</f>
        <v>0</v>
      </c>
      <c r="BL431" s="21" t="s">
        <v>257</v>
      </c>
      <c r="BM431" s="229" t="s">
        <v>2241</v>
      </c>
    </row>
    <row r="432" s="2" customFormat="1" ht="33" customHeight="1">
      <c r="A432" s="42"/>
      <c r="B432" s="43"/>
      <c r="C432" s="218" t="s">
        <v>1384</v>
      </c>
      <c r="D432" s="218" t="s">
        <v>226</v>
      </c>
      <c r="E432" s="219" t="s">
        <v>2242</v>
      </c>
      <c r="F432" s="220" t="s">
        <v>2243</v>
      </c>
      <c r="G432" s="221" t="s">
        <v>383</v>
      </c>
      <c r="H432" s="222">
        <v>1</v>
      </c>
      <c r="I432" s="223"/>
      <c r="J432" s="224">
        <f>ROUND(I432*H432,2)</f>
        <v>0</v>
      </c>
      <c r="K432" s="220" t="s">
        <v>28</v>
      </c>
      <c r="L432" s="48"/>
      <c r="M432" s="225" t="s">
        <v>28</v>
      </c>
      <c r="N432" s="226" t="s">
        <v>45</v>
      </c>
      <c r="O432" s="88"/>
      <c r="P432" s="227">
        <f>O432*H432</f>
        <v>0</v>
      </c>
      <c r="Q432" s="227">
        <v>0</v>
      </c>
      <c r="R432" s="227">
        <f>Q432*H432</f>
        <v>0</v>
      </c>
      <c r="S432" s="227">
        <v>0</v>
      </c>
      <c r="T432" s="228">
        <f>S432*H432</f>
        <v>0</v>
      </c>
      <c r="U432" s="42"/>
      <c r="V432" s="42"/>
      <c r="W432" s="42"/>
      <c r="X432" s="42"/>
      <c r="Y432" s="42"/>
      <c r="Z432" s="42"/>
      <c r="AA432" s="42"/>
      <c r="AB432" s="42"/>
      <c r="AC432" s="42"/>
      <c r="AD432" s="42"/>
      <c r="AE432" s="42"/>
      <c r="AR432" s="229" t="s">
        <v>257</v>
      </c>
      <c r="AT432" s="229" t="s">
        <v>226</v>
      </c>
      <c r="AU432" s="229" t="s">
        <v>84</v>
      </c>
      <c r="AY432" s="21" t="s">
        <v>223</v>
      </c>
      <c r="BE432" s="230">
        <f>IF(N432="základní",J432,0)</f>
        <v>0</v>
      </c>
      <c r="BF432" s="230">
        <f>IF(N432="snížená",J432,0)</f>
        <v>0</v>
      </c>
      <c r="BG432" s="230">
        <f>IF(N432="zákl. přenesená",J432,0)</f>
        <v>0</v>
      </c>
      <c r="BH432" s="230">
        <f>IF(N432="sníž. přenesená",J432,0)</f>
        <v>0</v>
      </c>
      <c r="BI432" s="230">
        <f>IF(N432="nulová",J432,0)</f>
        <v>0</v>
      </c>
      <c r="BJ432" s="21" t="s">
        <v>82</v>
      </c>
      <c r="BK432" s="230">
        <f>ROUND(I432*H432,2)</f>
        <v>0</v>
      </c>
      <c r="BL432" s="21" t="s">
        <v>257</v>
      </c>
      <c r="BM432" s="229" t="s">
        <v>2244</v>
      </c>
    </row>
    <row r="433" s="2" customFormat="1" ht="33" customHeight="1">
      <c r="A433" s="42"/>
      <c r="B433" s="43"/>
      <c r="C433" s="218" t="s">
        <v>2245</v>
      </c>
      <c r="D433" s="218" t="s">
        <v>226</v>
      </c>
      <c r="E433" s="219" t="s">
        <v>2246</v>
      </c>
      <c r="F433" s="220" t="s">
        <v>2247</v>
      </c>
      <c r="G433" s="221" t="s">
        <v>383</v>
      </c>
      <c r="H433" s="222">
        <v>1</v>
      </c>
      <c r="I433" s="223"/>
      <c r="J433" s="224">
        <f>ROUND(I433*H433,2)</f>
        <v>0</v>
      </c>
      <c r="K433" s="220" t="s">
        <v>28</v>
      </c>
      <c r="L433" s="48"/>
      <c r="M433" s="225" t="s">
        <v>28</v>
      </c>
      <c r="N433" s="226" t="s">
        <v>45</v>
      </c>
      <c r="O433" s="88"/>
      <c r="P433" s="227">
        <f>O433*H433</f>
        <v>0</v>
      </c>
      <c r="Q433" s="227">
        <v>0</v>
      </c>
      <c r="R433" s="227">
        <f>Q433*H433</f>
        <v>0</v>
      </c>
      <c r="S433" s="227">
        <v>0</v>
      </c>
      <c r="T433" s="228">
        <f>S433*H433</f>
        <v>0</v>
      </c>
      <c r="U433" s="42"/>
      <c r="V433" s="42"/>
      <c r="W433" s="42"/>
      <c r="X433" s="42"/>
      <c r="Y433" s="42"/>
      <c r="Z433" s="42"/>
      <c r="AA433" s="42"/>
      <c r="AB433" s="42"/>
      <c r="AC433" s="42"/>
      <c r="AD433" s="42"/>
      <c r="AE433" s="42"/>
      <c r="AR433" s="229" t="s">
        <v>257</v>
      </c>
      <c r="AT433" s="229" t="s">
        <v>226</v>
      </c>
      <c r="AU433" s="229" t="s">
        <v>84</v>
      </c>
      <c r="AY433" s="21" t="s">
        <v>223</v>
      </c>
      <c r="BE433" s="230">
        <f>IF(N433="základní",J433,0)</f>
        <v>0</v>
      </c>
      <c r="BF433" s="230">
        <f>IF(N433="snížená",J433,0)</f>
        <v>0</v>
      </c>
      <c r="BG433" s="230">
        <f>IF(N433="zákl. přenesená",J433,0)</f>
        <v>0</v>
      </c>
      <c r="BH433" s="230">
        <f>IF(N433="sníž. přenesená",J433,0)</f>
        <v>0</v>
      </c>
      <c r="BI433" s="230">
        <f>IF(N433="nulová",J433,0)</f>
        <v>0</v>
      </c>
      <c r="BJ433" s="21" t="s">
        <v>82</v>
      </c>
      <c r="BK433" s="230">
        <f>ROUND(I433*H433,2)</f>
        <v>0</v>
      </c>
      <c r="BL433" s="21" t="s">
        <v>257</v>
      </c>
      <c r="BM433" s="229" t="s">
        <v>2248</v>
      </c>
    </row>
    <row r="434" s="2" customFormat="1" ht="55.5" customHeight="1">
      <c r="A434" s="42"/>
      <c r="B434" s="43"/>
      <c r="C434" s="218" t="s">
        <v>1385</v>
      </c>
      <c r="D434" s="218" t="s">
        <v>226</v>
      </c>
      <c r="E434" s="219" t="s">
        <v>2249</v>
      </c>
      <c r="F434" s="220" t="s">
        <v>2250</v>
      </c>
      <c r="G434" s="221" t="s">
        <v>383</v>
      </c>
      <c r="H434" s="222">
        <v>1</v>
      </c>
      <c r="I434" s="223"/>
      <c r="J434" s="224">
        <f>ROUND(I434*H434,2)</f>
        <v>0</v>
      </c>
      <c r="K434" s="220" t="s">
        <v>28</v>
      </c>
      <c r="L434" s="48"/>
      <c r="M434" s="225" t="s">
        <v>28</v>
      </c>
      <c r="N434" s="226" t="s">
        <v>45</v>
      </c>
      <c r="O434" s="88"/>
      <c r="P434" s="227">
        <f>O434*H434</f>
        <v>0</v>
      </c>
      <c r="Q434" s="227">
        <v>0</v>
      </c>
      <c r="R434" s="227">
        <f>Q434*H434</f>
        <v>0</v>
      </c>
      <c r="S434" s="227">
        <v>0</v>
      </c>
      <c r="T434" s="228">
        <f>S434*H434</f>
        <v>0</v>
      </c>
      <c r="U434" s="42"/>
      <c r="V434" s="42"/>
      <c r="W434" s="42"/>
      <c r="X434" s="42"/>
      <c r="Y434" s="42"/>
      <c r="Z434" s="42"/>
      <c r="AA434" s="42"/>
      <c r="AB434" s="42"/>
      <c r="AC434" s="42"/>
      <c r="AD434" s="42"/>
      <c r="AE434" s="42"/>
      <c r="AR434" s="229" t="s">
        <v>257</v>
      </c>
      <c r="AT434" s="229" t="s">
        <v>226</v>
      </c>
      <c r="AU434" s="229" t="s">
        <v>84</v>
      </c>
      <c r="AY434" s="21" t="s">
        <v>223</v>
      </c>
      <c r="BE434" s="230">
        <f>IF(N434="základní",J434,0)</f>
        <v>0</v>
      </c>
      <c r="BF434" s="230">
        <f>IF(N434="snížená",J434,0)</f>
        <v>0</v>
      </c>
      <c r="BG434" s="230">
        <f>IF(N434="zákl. přenesená",J434,0)</f>
        <v>0</v>
      </c>
      <c r="BH434" s="230">
        <f>IF(N434="sníž. přenesená",J434,0)</f>
        <v>0</v>
      </c>
      <c r="BI434" s="230">
        <f>IF(N434="nulová",J434,0)</f>
        <v>0</v>
      </c>
      <c r="BJ434" s="21" t="s">
        <v>82</v>
      </c>
      <c r="BK434" s="230">
        <f>ROUND(I434*H434,2)</f>
        <v>0</v>
      </c>
      <c r="BL434" s="21" t="s">
        <v>257</v>
      </c>
      <c r="BM434" s="229" t="s">
        <v>2251</v>
      </c>
    </row>
    <row r="435" s="2" customFormat="1" ht="16.5" customHeight="1">
      <c r="A435" s="42"/>
      <c r="B435" s="43"/>
      <c r="C435" s="218" t="s">
        <v>2252</v>
      </c>
      <c r="D435" s="218" t="s">
        <v>226</v>
      </c>
      <c r="E435" s="219" t="s">
        <v>2253</v>
      </c>
      <c r="F435" s="220" t="s">
        <v>2254</v>
      </c>
      <c r="G435" s="221" t="s">
        <v>256</v>
      </c>
      <c r="H435" s="222">
        <v>0.10000000000000001</v>
      </c>
      <c r="I435" s="223"/>
      <c r="J435" s="224">
        <f>ROUND(I435*H435,2)</f>
        <v>0</v>
      </c>
      <c r="K435" s="220" t="s">
        <v>230</v>
      </c>
      <c r="L435" s="48"/>
      <c r="M435" s="225" t="s">
        <v>28</v>
      </c>
      <c r="N435" s="226" t="s">
        <v>45</v>
      </c>
      <c r="O435" s="88"/>
      <c r="P435" s="227">
        <f>O435*H435</f>
        <v>0</v>
      </c>
      <c r="Q435" s="227">
        <v>0</v>
      </c>
      <c r="R435" s="227">
        <f>Q435*H435</f>
        <v>0</v>
      </c>
      <c r="S435" s="227">
        <v>0</v>
      </c>
      <c r="T435" s="228">
        <f>S435*H435</f>
        <v>0</v>
      </c>
      <c r="U435" s="42"/>
      <c r="V435" s="42"/>
      <c r="W435" s="42"/>
      <c r="X435" s="42"/>
      <c r="Y435" s="42"/>
      <c r="Z435" s="42"/>
      <c r="AA435" s="42"/>
      <c r="AB435" s="42"/>
      <c r="AC435" s="42"/>
      <c r="AD435" s="42"/>
      <c r="AE435" s="42"/>
      <c r="AR435" s="229" t="s">
        <v>257</v>
      </c>
      <c r="AT435" s="229" t="s">
        <v>226</v>
      </c>
      <c r="AU435" s="229" t="s">
        <v>84</v>
      </c>
      <c r="AY435" s="21" t="s">
        <v>223</v>
      </c>
      <c r="BE435" s="230">
        <f>IF(N435="základní",J435,0)</f>
        <v>0</v>
      </c>
      <c r="BF435" s="230">
        <f>IF(N435="snížená",J435,0)</f>
        <v>0</v>
      </c>
      <c r="BG435" s="230">
        <f>IF(N435="zákl. přenesená",J435,0)</f>
        <v>0</v>
      </c>
      <c r="BH435" s="230">
        <f>IF(N435="sníž. přenesená",J435,0)</f>
        <v>0</v>
      </c>
      <c r="BI435" s="230">
        <f>IF(N435="nulová",J435,0)</f>
        <v>0</v>
      </c>
      <c r="BJ435" s="21" t="s">
        <v>82</v>
      </c>
      <c r="BK435" s="230">
        <f>ROUND(I435*H435,2)</f>
        <v>0</v>
      </c>
      <c r="BL435" s="21" t="s">
        <v>257</v>
      </c>
      <c r="BM435" s="229" t="s">
        <v>2255</v>
      </c>
    </row>
    <row r="436" s="2" customFormat="1">
      <c r="A436" s="42"/>
      <c r="B436" s="43"/>
      <c r="C436" s="44"/>
      <c r="D436" s="231" t="s">
        <v>233</v>
      </c>
      <c r="E436" s="44"/>
      <c r="F436" s="232" t="s">
        <v>2256</v>
      </c>
      <c r="G436" s="44"/>
      <c r="H436" s="44"/>
      <c r="I436" s="233"/>
      <c r="J436" s="44"/>
      <c r="K436" s="44"/>
      <c r="L436" s="48"/>
      <c r="M436" s="234"/>
      <c r="N436" s="235"/>
      <c r="O436" s="88"/>
      <c r="P436" s="88"/>
      <c r="Q436" s="88"/>
      <c r="R436" s="88"/>
      <c r="S436" s="88"/>
      <c r="T436" s="89"/>
      <c r="U436" s="42"/>
      <c r="V436" s="42"/>
      <c r="W436" s="42"/>
      <c r="X436" s="42"/>
      <c r="Y436" s="42"/>
      <c r="Z436" s="42"/>
      <c r="AA436" s="42"/>
      <c r="AB436" s="42"/>
      <c r="AC436" s="42"/>
      <c r="AD436" s="42"/>
      <c r="AE436" s="42"/>
      <c r="AT436" s="21" t="s">
        <v>233</v>
      </c>
      <c r="AU436" s="21" t="s">
        <v>84</v>
      </c>
    </row>
    <row r="437" s="12" customFormat="1" ht="22.8" customHeight="1">
      <c r="A437" s="12"/>
      <c r="B437" s="202"/>
      <c r="C437" s="203"/>
      <c r="D437" s="204" t="s">
        <v>73</v>
      </c>
      <c r="E437" s="216" t="s">
        <v>1433</v>
      </c>
      <c r="F437" s="216" t="s">
        <v>2257</v>
      </c>
      <c r="G437" s="203"/>
      <c r="H437" s="203"/>
      <c r="I437" s="206"/>
      <c r="J437" s="217">
        <f>BK437</f>
        <v>0</v>
      </c>
      <c r="K437" s="203"/>
      <c r="L437" s="208"/>
      <c r="M437" s="209"/>
      <c r="N437" s="210"/>
      <c r="O437" s="210"/>
      <c r="P437" s="211">
        <f>SUM(P438:P447)</f>
        <v>0</v>
      </c>
      <c r="Q437" s="210"/>
      <c r="R437" s="211">
        <f>SUM(R438:R447)</f>
        <v>0.0063899999999999998</v>
      </c>
      <c r="S437" s="210"/>
      <c r="T437" s="212">
        <f>SUM(T438:T447)</f>
        <v>0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213" t="s">
        <v>84</v>
      </c>
      <c r="AT437" s="214" t="s">
        <v>73</v>
      </c>
      <c r="AU437" s="214" t="s">
        <v>82</v>
      </c>
      <c r="AY437" s="213" t="s">
        <v>223</v>
      </c>
      <c r="BK437" s="215">
        <f>SUM(BK438:BK447)</f>
        <v>0</v>
      </c>
    </row>
    <row r="438" s="2" customFormat="1" ht="16.5" customHeight="1">
      <c r="A438" s="42"/>
      <c r="B438" s="43"/>
      <c r="C438" s="218" t="s">
        <v>1388</v>
      </c>
      <c r="D438" s="218" t="s">
        <v>226</v>
      </c>
      <c r="E438" s="219" t="s">
        <v>2230</v>
      </c>
      <c r="F438" s="220" t="s">
        <v>2231</v>
      </c>
      <c r="G438" s="221" t="s">
        <v>501</v>
      </c>
      <c r="H438" s="222">
        <v>2</v>
      </c>
      <c r="I438" s="223"/>
      <c r="J438" s="224">
        <f>ROUND(I438*H438,2)</f>
        <v>0</v>
      </c>
      <c r="K438" s="220" t="s">
        <v>230</v>
      </c>
      <c r="L438" s="48"/>
      <c r="M438" s="225" t="s">
        <v>28</v>
      </c>
      <c r="N438" s="226" t="s">
        <v>45</v>
      </c>
      <c r="O438" s="88"/>
      <c r="P438" s="227">
        <f>O438*H438</f>
        <v>0</v>
      </c>
      <c r="Q438" s="227">
        <v>0.00066</v>
      </c>
      <c r="R438" s="227">
        <f>Q438*H438</f>
        <v>0.00132</v>
      </c>
      <c r="S438" s="227">
        <v>0</v>
      </c>
      <c r="T438" s="228">
        <f>S438*H438</f>
        <v>0</v>
      </c>
      <c r="U438" s="42"/>
      <c r="V438" s="42"/>
      <c r="W438" s="42"/>
      <c r="X438" s="42"/>
      <c r="Y438" s="42"/>
      <c r="Z438" s="42"/>
      <c r="AA438" s="42"/>
      <c r="AB438" s="42"/>
      <c r="AC438" s="42"/>
      <c r="AD438" s="42"/>
      <c r="AE438" s="42"/>
      <c r="AR438" s="229" t="s">
        <v>257</v>
      </c>
      <c r="AT438" s="229" t="s">
        <v>226</v>
      </c>
      <c r="AU438" s="229" t="s">
        <v>84</v>
      </c>
      <c r="AY438" s="21" t="s">
        <v>223</v>
      </c>
      <c r="BE438" s="230">
        <f>IF(N438="základní",J438,0)</f>
        <v>0</v>
      </c>
      <c r="BF438" s="230">
        <f>IF(N438="snížená",J438,0)</f>
        <v>0</v>
      </c>
      <c r="BG438" s="230">
        <f>IF(N438="zákl. přenesená",J438,0)</f>
        <v>0</v>
      </c>
      <c r="BH438" s="230">
        <f>IF(N438="sníž. přenesená",J438,0)</f>
        <v>0</v>
      </c>
      <c r="BI438" s="230">
        <f>IF(N438="nulová",J438,0)</f>
        <v>0</v>
      </c>
      <c r="BJ438" s="21" t="s">
        <v>82</v>
      </c>
      <c r="BK438" s="230">
        <f>ROUND(I438*H438,2)</f>
        <v>0</v>
      </c>
      <c r="BL438" s="21" t="s">
        <v>257</v>
      </c>
      <c r="BM438" s="229" t="s">
        <v>2258</v>
      </c>
    </row>
    <row r="439" s="2" customFormat="1">
      <c r="A439" s="42"/>
      <c r="B439" s="43"/>
      <c r="C439" s="44"/>
      <c r="D439" s="231" t="s">
        <v>233</v>
      </c>
      <c r="E439" s="44"/>
      <c r="F439" s="232" t="s">
        <v>2232</v>
      </c>
      <c r="G439" s="44"/>
      <c r="H439" s="44"/>
      <c r="I439" s="233"/>
      <c r="J439" s="44"/>
      <c r="K439" s="44"/>
      <c r="L439" s="48"/>
      <c r="M439" s="234"/>
      <c r="N439" s="235"/>
      <c r="O439" s="88"/>
      <c r="P439" s="88"/>
      <c r="Q439" s="88"/>
      <c r="R439" s="88"/>
      <c r="S439" s="88"/>
      <c r="T439" s="89"/>
      <c r="U439" s="42"/>
      <c r="V439" s="42"/>
      <c r="W439" s="42"/>
      <c r="X439" s="42"/>
      <c r="Y439" s="42"/>
      <c r="Z439" s="42"/>
      <c r="AA439" s="42"/>
      <c r="AB439" s="42"/>
      <c r="AC439" s="42"/>
      <c r="AD439" s="42"/>
      <c r="AE439" s="42"/>
      <c r="AT439" s="21" t="s">
        <v>233</v>
      </c>
      <c r="AU439" s="21" t="s">
        <v>84</v>
      </c>
    </row>
    <row r="440" s="2" customFormat="1" ht="16.5" customHeight="1">
      <c r="A440" s="42"/>
      <c r="B440" s="43"/>
      <c r="C440" s="218" t="s">
        <v>2259</v>
      </c>
      <c r="D440" s="218" t="s">
        <v>226</v>
      </c>
      <c r="E440" s="219" t="s">
        <v>2260</v>
      </c>
      <c r="F440" s="220" t="s">
        <v>2261</v>
      </c>
      <c r="G440" s="221" t="s">
        <v>501</v>
      </c>
      <c r="H440" s="222">
        <v>1</v>
      </c>
      <c r="I440" s="223"/>
      <c r="J440" s="224">
        <f>ROUND(I440*H440,2)</f>
        <v>0</v>
      </c>
      <c r="K440" s="220" t="s">
        <v>230</v>
      </c>
      <c r="L440" s="48"/>
      <c r="M440" s="225" t="s">
        <v>28</v>
      </c>
      <c r="N440" s="226" t="s">
        <v>45</v>
      </c>
      <c r="O440" s="88"/>
      <c r="P440" s="227">
        <f>O440*H440</f>
        <v>0</v>
      </c>
      <c r="Q440" s="227">
        <v>0.0050699999999999999</v>
      </c>
      <c r="R440" s="227">
        <f>Q440*H440</f>
        <v>0.0050699999999999999</v>
      </c>
      <c r="S440" s="227">
        <v>0</v>
      </c>
      <c r="T440" s="228">
        <f>S440*H440</f>
        <v>0</v>
      </c>
      <c r="U440" s="42"/>
      <c r="V440" s="42"/>
      <c r="W440" s="42"/>
      <c r="X440" s="42"/>
      <c r="Y440" s="42"/>
      <c r="Z440" s="42"/>
      <c r="AA440" s="42"/>
      <c r="AB440" s="42"/>
      <c r="AC440" s="42"/>
      <c r="AD440" s="42"/>
      <c r="AE440" s="42"/>
      <c r="AR440" s="229" t="s">
        <v>257</v>
      </c>
      <c r="AT440" s="229" t="s">
        <v>226</v>
      </c>
      <c r="AU440" s="229" t="s">
        <v>84</v>
      </c>
      <c r="AY440" s="21" t="s">
        <v>223</v>
      </c>
      <c r="BE440" s="230">
        <f>IF(N440="základní",J440,0)</f>
        <v>0</v>
      </c>
      <c r="BF440" s="230">
        <f>IF(N440="snížená",J440,0)</f>
        <v>0</v>
      </c>
      <c r="BG440" s="230">
        <f>IF(N440="zákl. přenesená",J440,0)</f>
        <v>0</v>
      </c>
      <c r="BH440" s="230">
        <f>IF(N440="sníž. přenesená",J440,0)</f>
        <v>0</v>
      </c>
      <c r="BI440" s="230">
        <f>IF(N440="nulová",J440,0)</f>
        <v>0</v>
      </c>
      <c r="BJ440" s="21" t="s">
        <v>82</v>
      </c>
      <c r="BK440" s="230">
        <f>ROUND(I440*H440,2)</f>
        <v>0</v>
      </c>
      <c r="BL440" s="21" t="s">
        <v>257</v>
      </c>
      <c r="BM440" s="229" t="s">
        <v>2262</v>
      </c>
    </row>
    <row r="441" s="2" customFormat="1">
      <c r="A441" s="42"/>
      <c r="B441" s="43"/>
      <c r="C441" s="44"/>
      <c r="D441" s="231" t="s">
        <v>233</v>
      </c>
      <c r="E441" s="44"/>
      <c r="F441" s="232" t="s">
        <v>2263</v>
      </c>
      <c r="G441" s="44"/>
      <c r="H441" s="44"/>
      <c r="I441" s="233"/>
      <c r="J441" s="44"/>
      <c r="K441" s="44"/>
      <c r="L441" s="48"/>
      <c r="M441" s="234"/>
      <c r="N441" s="235"/>
      <c r="O441" s="88"/>
      <c r="P441" s="88"/>
      <c r="Q441" s="88"/>
      <c r="R441" s="88"/>
      <c r="S441" s="88"/>
      <c r="T441" s="89"/>
      <c r="U441" s="42"/>
      <c r="V441" s="42"/>
      <c r="W441" s="42"/>
      <c r="X441" s="42"/>
      <c r="Y441" s="42"/>
      <c r="Z441" s="42"/>
      <c r="AA441" s="42"/>
      <c r="AB441" s="42"/>
      <c r="AC441" s="42"/>
      <c r="AD441" s="42"/>
      <c r="AE441" s="42"/>
      <c r="AT441" s="21" t="s">
        <v>233</v>
      </c>
      <c r="AU441" s="21" t="s">
        <v>84</v>
      </c>
    </row>
    <row r="442" s="2" customFormat="1" ht="16.5" customHeight="1">
      <c r="A442" s="42"/>
      <c r="B442" s="43"/>
      <c r="C442" s="218" t="s">
        <v>1389</v>
      </c>
      <c r="D442" s="218" t="s">
        <v>226</v>
      </c>
      <c r="E442" s="219" t="s">
        <v>2236</v>
      </c>
      <c r="F442" s="220" t="s">
        <v>2237</v>
      </c>
      <c r="G442" s="221" t="s">
        <v>501</v>
      </c>
      <c r="H442" s="222">
        <v>1</v>
      </c>
      <c r="I442" s="223"/>
      <c r="J442" s="224">
        <f>ROUND(I442*H442,2)</f>
        <v>0</v>
      </c>
      <c r="K442" s="220" t="s">
        <v>28</v>
      </c>
      <c r="L442" s="48"/>
      <c r="M442" s="225" t="s">
        <v>28</v>
      </c>
      <c r="N442" s="226" t="s">
        <v>45</v>
      </c>
      <c r="O442" s="88"/>
      <c r="P442" s="227">
        <f>O442*H442</f>
        <v>0</v>
      </c>
      <c r="Q442" s="227">
        <v>0</v>
      </c>
      <c r="R442" s="227">
        <f>Q442*H442</f>
        <v>0</v>
      </c>
      <c r="S442" s="227">
        <v>0</v>
      </c>
      <c r="T442" s="228">
        <f>S442*H442</f>
        <v>0</v>
      </c>
      <c r="U442" s="42"/>
      <c r="V442" s="42"/>
      <c r="W442" s="42"/>
      <c r="X442" s="42"/>
      <c r="Y442" s="42"/>
      <c r="Z442" s="42"/>
      <c r="AA442" s="42"/>
      <c r="AB442" s="42"/>
      <c r="AC442" s="42"/>
      <c r="AD442" s="42"/>
      <c r="AE442" s="42"/>
      <c r="AR442" s="229" t="s">
        <v>257</v>
      </c>
      <c r="AT442" s="229" t="s">
        <v>226</v>
      </c>
      <c r="AU442" s="229" t="s">
        <v>84</v>
      </c>
      <c r="AY442" s="21" t="s">
        <v>223</v>
      </c>
      <c r="BE442" s="230">
        <f>IF(N442="základní",J442,0)</f>
        <v>0</v>
      </c>
      <c r="BF442" s="230">
        <f>IF(N442="snížená",J442,0)</f>
        <v>0</v>
      </c>
      <c r="BG442" s="230">
        <f>IF(N442="zákl. přenesená",J442,0)</f>
        <v>0</v>
      </c>
      <c r="BH442" s="230">
        <f>IF(N442="sníž. přenesená",J442,0)</f>
        <v>0</v>
      </c>
      <c r="BI442" s="230">
        <f>IF(N442="nulová",J442,0)</f>
        <v>0</v>
      </c>
      <c r="BJ442" s="21" t="s">
        <v>82</v>
      </c>
      <c r="BK442" s="230">
        <f>ROUND(I442*H442,2)</f>
        <v>0</v>
      </c>
      <c r="BL442" s="21" t="s">
        <v>257</v>
      </c>
      <c r="BM442" s="229" t="s">
        <v>2264</v>
      </c>
    </row>
    <row r="443" s="2" customFormat="1" ht="33" customHeight="1">
      <c r="A443" s="42"/>
      <c r="B443" s="43"/>
      <c r="C443" s="218" t="s">
        <v>2265</v>
      </c>
      <c r="D443" s="218" t="s">
        <v>226</v>
      </c>
      <c r="E443" s="219" t="s">
        <v>2266</v>
      </c>
      <c r="F443" s="220" t="s">
        <v>2267</v>
      </c>
      <c r="G443" s="221" t="s">
        <v>383</v>
      </c>
      <c r="H443" s="222">
        <v>1</v>
      </c>
      <c r="I443" s="223"/>
      <c r="J443" s="224">
        <f>ROUND(I443*H443,2)</f>
        <v>0</v>
      </c>
      <c r="K443" s="220" t="s">
        <v>28</v>
      </c>
      <c r="L443" s="48"/>
      <c r="M443" s="225" t="s">
        <v>28</v>
      </c>
      <c r="N443" s="226" t="s">
        <v>45</v>
      </c>
      <c r="O443" s="88"/>
      <c r="P443" s="227">
        <f>O443*H443</f>
        <v>0</v>
      </c>
      <c r="Q443" s="227">
        <v>0</v>
      </c>
      <c r="R443" s="227">
        <f>Q443*H443</f>
        <v>0</v>
      </c>
      <c r="S443" s="227">
        <v>0</v>
      </c>
      <c r="T443" s="228">
        <f>S443*H443</f>
        <v>0</v>
      </c>
      <c r="U443" s="42"/>
      <c r="V443" s="42"/>
      <c r="W443" s="42"/>
      <c r="X443" s="42"/>
      <c r="Y443" s="42"/>
      <c r="Z443" s="42"/>
      <c r="AA443" s="42"/>
      <c r="AB443" s="42"/>
      <c r="AC443" s="42"/>
      <c r="AD443" s="42"/>
      <c r="AE443" s="42"/>
      <c r="AR443" s="229" t="s">
        <v>257</v>
      </c>
      <c r="AT443" s="229" t="s">
        <v>226</v>
      </c>
      <c r="AU443" s="229" t="s">
        <v>84</v>
      </c>
      <c r="AY443" s="21" t="s">
        <v>223</v>
      </c>
      <c r="BE443" s="230">
        <f>IF(N443="základní",J443,0)</f>
        <v>0</v>
      </c>
      <c r="BF443" s="230">
        <f>IF(N443="snížená",J443,0)</f>
        <v>0</v>
      </c>
      <c r="BG443" s="230">
        <f>IF(N443="zákl. přenesená",J443,0)</f>
        <v>0</v>
      </c>
      <c r="BH443" s="230">
        <f>IF(N443="sníž. přenesená",J443,0)</f>
        <v>0</v>
      </c>
      <c r="BI443" s="230">
        <f>IF(N443="nulová",J443,0)</f>
        <v>0</v>
      </c>
      <c r="BJ443" s="21" t="s">
        <v>82</v>
      </c>
      <c r="BK443" s="230">
        <f>ROUND(I443*H443,2)</f>
        <v>0</v>
      </c>
      <c r="BL443" s="21" t="s">
        <v>257</v>
      </c>
      <c r="BM443" s="229" t="s">
        <v>2268</v>
      </c>
    </row>
    <row r="444" s="2" customFormat="1" ht="33" customHeight="1">
      <c r="A444" s="42"/>
      <c r="B444" s="43"/>
      <c r="C444" s="218" t="s">
        <v>1390</v>
      </c>
      <c r="D444" s="218" t="s">
        <v>226</v>
      </c>
      <c r="E444" s="219" t="s">
        <v>2246</v>
      </c>
      <c r="F444" s="220" t="s">
        <v>2247</v>
      </c>
      <c r="G444" s="221" t="s">
        <v>383</v>
      </c>
      <c r="H444" s="222">
        <v>2</v>
      </c>
      <c r="I444" s="223"/>
      <c r="J444" s="224">
        <f>ROUND(I444*H444,2)</f>
        <v>0</v>
      </c>
      <c r="K444" s="220" t="s">
        <v>28</v>
      </c>
      <c r="L444" s="48"/>
      <c r="M444" s="225" t="s">
        <v>28</v>
      </c>
      <c r="N444" s="226" t="s">
        <v>45</v>
      </c>
      <c r="O444" s="88"/>
      <c r="P444" s="227">
        <f>O444*H444</f>
        <v>0</v>
      </c>
      <c r="Q444" s="227">
        <v>0</v>
      </c>
      <c r="R444" s="227">
        <f>Q444*H444</f>
        <v>0</v>
      </c>
      <c r="S444" s="227">
        <v>0</v>
      </c>
      <c r="T444" s="228">
        <f>S444*H444</f>
        <v>0</v>
      </c>
      <c r="U444" s="42"/>
      <c r="V444" s="42"/>
      <c r="W444" s="42"/>
      <c r="X444" s="42"/>
      <c r="Y444" s="42"/>
      <c r="Z444" s="42"/>
      <c r="AA444" s="42"/>
      <c r="AB444" s="42"/>
      <c r="AC444" s="42"/>
      <c r="AD444" s="42"/>
      <c r="AE444" s="42"/>
      <c r="AR444" s="229" t="s">
        <v>257</v>
      </c>
      <c r="AT444" s="229" t="s">
        <v>226</v>
      </c>
      <c r="AU444" s="229" t="s">
        <v>84</v>
      </c>
      <c r="AY444" s="21" t="s">
        <v>223</v>
      </c>
      <c r="BE444" s="230">
        <f>IF(N444="základní",J444,0)</f>
        <v>0</v>
      </c>
      <c r="BF444" s="230">
        <f>IF(N444="snížená",J444,0)</f>
        <v>0</v>
      </c>
      <c r="BG444" s="230">
        <f>IF(N444="zákl. přenesená",J444,0)</f>
        <v>0</v>
      </c>
      <c r="BH444" s="230">
        <f>IF(N444="sníž. přenesená",J444,0)</f>
        <v>0</v>
      </c>
      <c r="BI444" s="230">
        <f>IF(N444="nulová",J444,0)</f>
        <v>0</v>
      </c>
      <c r="BJ444" s="21" t="s">
        <v>82</v>
      </c>
      <c r="BK444" s="230">
        <f>ROUND(I444*H444,2)</f>
        <v>0</v>
      </c>
      <c r="BL444" s="21" t="s">
        <v>257</v>
      </c>
      <c r="BM444" s="229" t="s">
        <v>2269</v>
      </c>
    </row>
    <row r="445" s="2" customFormat="1" ht="55.5" customHeight="1">
      <c r="A445" s="42"/>
      <c r="B445" s="43"/>
      <c r="C445" s="218" t="s">
        <v>2270</v>
      </c>
      <c r="D445" s="218" t="s">
        <v>226</v>
      </c>
      <c r="E445" s="219" t="s">
        <v>2249</v>
      </c>
      <c r="F445" s="220" t="s">
        <v>2250</v>
      </c>
      <c r="G445" s="221" t="s">
        <v>383</v>
      </c>
      <c r="H445" s="222">
        <v>1</v>
      </c>
      <c r="I445" s="223"/>
      <c r="J445" s="224">
        <f>ROUND(I445*H445,2)</f>
        <v>0</v>
      </c>
      <c r="K445" s="220" t="s">
        <v>28</v>
      </c>
      <c r="L445" s="48"/>
      <c r="M445" s="225" t="s">
        <v>28</v>
      </c>
      <c r="N445" s="226" t="s">
        <v>45</v>
      </c>
      <c r="O445" s="88"/>
      <c r="P445" s="227">
        <f>O445*H445</f>
        <v>0</v>
      </c>
      <c r="Q445" s="227">
        <v>0</v>
      </c>
      <c r="R445" s="227">
        <f>Q445*H445</f>
        <v>0</v>
      </c>
      <c r="S445" s="227">
        <v>0</v>
      </c>
      <c r="T445" s="228">
        <f>S445*H445</f>
        <v>0</v>
      </c>
      <c r="U445" s="42"/>
      <c r="V445" s="42"/>
      <c r="W445" s="42"/>
      <c r="X445" s="42"/>
      <c r="Y445" s="42"/>
      <c r="Z445" s="42"/>
      <c r="AA445" s="42"/>
      <c r="AB445" s="42"/>
      <c r="AC445" s="42"/>
      <c r="AD445" s="42"/>
      <c r="AE445" s="42"/>
      <c r="AR445" s="229" t="s">
        <v>257</v>
      </c>
      <c r="AT445" s="229" t="s">
        <v>226</v>
      </c>
      <c r="AU445" s="229" t="s">
        <v>84</v>
      </c>
      <c r="AY445" s="21" t="s">
        <v>223</v>
      </c>
      <c r="BE445" s="230">
        <f>IF(N445="základní",J445,0)</f>
        <v>0</v>
      </c>
      <c r="BF445" s="230">
        <f>IF(N445="snížená",J445,0)</f>
        <v>0</v>
      </c>
      <c r="BG445" s="230">
        <f>IF(N445="zákl. přenesená",J445,0)</f>
        <v>0</v>
      </c>
      <c r="BH445" s="230">
        <f>IF(N445="sníž. přenesená",J445,0)</f>
        <v>0</v>
      </c>
      <c r="BI445" s="230">
        <f>IF(N445="nulová",J445,0)</f>
        <v>0</v>
      </c>
      <c r="BJ445" s="21" t="s">
        <v>82</v>
      </c>
      <c r="BK445" s="230">
        <f>ROUND(I445*H445,2)</f>
        <v>0</v>
      </c>
      <c r="BL445" s="21" t="s">
        <v>257</v>
      </c>
      <c r="BM445" s="229" t="s">
        <v>2271</v>
      </c>
    </row>
    <row r="446" s="2" customFormat="1" ht="16.5" customHeight="1">
      <c r="A446" s="42"/>
      <c r="B446" s="43"/>
      <c r="C446" s="218" t="s">
        <v>1391</v>
      </c>
      <c r="D446" s="218" t="s">
        <v>226</v>
      </c>
      <c r="E446" s="219" t="s">
        <v>2253</v>
      </c>
      <c r="F446" s="220" t="s">
        <v>2254</v>
      </c>
      <c r="G446" s="221" t="s">
        <v>256</v>
      </c>
      <c r="H446" s="222">
        <v>0.050000000000000003</v>
      </c>
      <c r="I446" s="223"/>
      <c r="J446" s="224">
        <f>ROUND(I446*H446,2)</f>
        <v>0</v>
      </c>
      <c r="K446" s="220" t="s">
        <v>230</v>
      </c>
      <c r="L446" s="48"/>
      <c r="M446" s="225" t="s">
        <v>28</v>
      </c>
      <c r="N446" s="226" t="s">
        <v>45</v>
      </c>
      <c r="O446" s="88"/>
      <c r="P446" s="227">
        <f>O446*H446</f>
        <v>0</v>
      </c>
      <c r="Q446" s="227">
        <v>0</v>
      </c>
      <c r="R446" s="227">
        <f>Q446*H446</f>
        <v>0</v>
      </c>
      <c r="S446" s="227">
        <v>0</v>
      </c>
      <c r="T446" s="228">
        <f>S446*H446</f>
        <v>0</v>
      </c>
      <c r="U446" s="42"/>
      <c r="V446" s="42"/>
      <c r="W446" s="42"/>
      <c r="X446" s="42"/>
      <c r="Y446" s="42"/>
      <c r="Z446" s="42"/>
      <c r="AA446" s="42"/>
      <c r="AB446" s="42"/>
      <c r="AC446" s="42"/>
      <c r="AD446" s="42"/>
      <c r="AE446" s="42"/>
      <c r="AR446" s="229" t="s">
        <v>257</v>
      </c>
      <c r="AT446" s="229" t="s">
        <v>226</v>
      </c>
      <c r="AU446" s="229" t="s">
        <v>84</v>
      </c>
      <c r="AY446" s="21" t="s">
        <v>223</v>
      </c>
      <c r="BE446" s="230">
        <f>IF(N446="základní",J446,0)</f>
        <v>0</v>
      </c>
      <c r="BF446" s="230">
        <f>IF(N446="snížená",J446,0)</f>
        <v>0</v>
      </c>
      <c r="BG446" s="230">
        <f>IF(N446="zákl. přenesená",J446,0)</f>
        <v>0</v>
      </c>
      <c r="BH446" s="230">
        <f>IF(N446="sníž. přenesená",J446,0)</f>
        <v>0</v>
      </c>
      <c r="BI446" s="230">
        <f>IF(N446="nulová",J446,0)</f>
        <v>0</v>
      </c>
      <c r="BJ446" s="21" t="s">
        <v>82</v>
      </c>
      <c r="BK446" s="230">
        <f>ROUND(I446*H446,2)</f>
        <v>0</v>
      </c>
      <c r="BL446" s="21" t="s">
        <v>257</v>
      </c>
      <c r="BM446" s="229" t="s">
        <v>2272</v>
      </c>
    </row>
    <row r="447" s="2" customFormat="1">
      <c r="A447" s="42"/>
      <c r="B447" s="43"/>
      <c r="C447" s="44"/>
      <c r="D447" s="231" t="s">
        <v>233</v>
      </c>
      <c r="E447" s="44"/>
      <c r="F447" s="232" t="s">
        <v>2256</v>
      </c>
      <c r="G447" s="44"/>
      <c r="H447" s="44"/>
      <c r="I447" s="233"/>
      <c r="J447" s="44"/>
      <c r="K447" s="44"/>
      <c r="L447" s="48"/>
      <c r="M447" s="311"/>
      <c r="N447" s="312"/>
      <c r="O447" s="308"/>
      <c r="P447" s="308"/>
      <c r="Q447" s="308"/>
      <c r="R447" s="308"/>
      <c r="S447" s="308"/>
      <c r="T447" s="313"/>
      <c r="U447" s="42"/>
      <c r="V447" s="42"/>
      <c r="W447" s="42"/>
      <c r="X447" s="42"/>
      <c r="Y447" s="42"/>
      <c r="Z447" s="42"/>
      <c r="AA447" s="42"/>
      <c r="AB447" s="42"/>
      <c r="AC447" s="42"/>
      <c r="AD447" s="42"/>
      <c r="AE447" s="42"/>
      <c r="AT447" s="21" t="s">
        <v>233</v>
      </c>
      <c r="AU447" s="21" t="s">
        <v>84</v>
      </c>
    </row>
    <row r="448" s="2" customFormat="1" ht="6.96" customHeight="1">
      <c r="A448" s="42"/>
      <c r="B448" s="63"/>
      <c r="C448" s="64"/>
      <c r="D448" s="64"/>
      <c r="E448" s="64"/>
      <c r="F448" s="64"/>
      <c r="G448" s="64"/>
      <c r="H448" s="64"/>
      <c r="I448" s="64"/>
      <c r="J448" s="64"/>
      <c r="K448" s="64"/>
      <c r="L448" s="48"/>
      <c r="M448" s="42"/>
      <c r="O448" s="42"/>
      <c r="P448" s="42"/>
      <c r="Q448" s="42"/>
      <c r="R448" s="42"/>
      <c r="S448" s="42"/>
      <c r="T448" s="42"/>
      <c r="U448" s="42"/>
      <c r="V448" s="42"/>
      <c r="W448" s="42"/>
      <c r="X448" s="42"/>
      <c r="Y448" s="42"/>
      <c r="Z448" s="42"/>
      <c r="AA448" s="42"/>
      <c r="AB448" s="42"/>
      <c r="AC448" s="42"/>
      <c r="AD448" s="42"/>
      <c r="AE448" s="42"/>
    </row>
  </sheetData>
  <sheetProtection sheet="1" autoFilter="0" formatColumns="0" formatRows="0" objects="1" scenarios="1" spinCount="100000" saltValue="RBViQiX1cF+g4VXTY2uEKRrWy7JYKdNX8Htop34sWh1mp9E5DFm/9VwNCLYPTfSs6TXvhdz3+JhVrVKl3NbJgA==" hashValue="D5L59oe7zYW9L1ecfFN7IxqEV+hwq4Ew6lDEvRFKBqkQsDCrmizjbrMywVaZSk8huXUin4etNjAg7hxxRspSnQ==" algorithmName="SHA-512" password="CEE1"/>
  <autoFilter ref="C94:K447"/>
  <mergeCells count="9">
    <mergeCell ref="E7:H7"/>
    <mergeCell ref="E9:H9"/>
    <mergeCell ref="E18:H18"/>
    <mergeCell ref="E27:H27"/>
    <mergeCell ref="E48:H48"/>
    <mergeCell ref="E50:H50"/>
    <mergeCell ref="E85:H85"/>
    <mergeCell ref="E87:H87"/>
    <mergeCell ref="L2:V2"/>
  </mergeCells>
  <hyperlinks>
    <hyperlink ref="F99" r:id="rId1" display="https://podminky.urs.cz/item/CS_URS_2024_02/451572111"/>
    <hyperlink ref="F101" r:id="rId2" display="https://podminky.urs.cz/item/CS_URS_2024_02/899623151"/>
    <hyperlink ref="F109" r:id="rId3" display="https://podminky.urs.cz/item/CS_URS_2024_02/871260310"/>
    <hyperlink ref="F111" r:id="rId4" display="https://podminky.urs.cz/item/CS_URS_2024_02/877260310"/>
    <hyperlink ref="F113" r:id="rId5" display="https://podminky.urs.cz/item/CS_URS_2024_02/877260330"/>
    <hyperlink ref="F115" r:id="rId6" display="https://podminky.urs.cz/item/CS_URS_2024_02/877260320"/>
    <hyperlink ref="F117" r:id="rId7" display="https://podminky.urs.cz/item/CS_URS_2024_02/721290111"/>
    <hyperlink ref="F120" r:id="rId8" display="https://podminky.urs.cz/item/CS_URS_2024_02/721170974"/>
    <hyperlink ref="F122" r:id="rId9" display="https://podminky.urs.cz/item/CS_URS_2024_02/721171905"/>
    <hyperlink ref="F124" r:id="rId10" display="https://podminky.urs.cz/item/CS_URS_2024_02/721171915"/>
    <hyperlink ref="F126" r:id="rId11" display="https://podminky.urs.cz/item/CS_URS_2024_02/721171803"/>
    <hyperlink ref="F128" r:id="rId12" display="https://podminky.urs.cz/item/CS_URS_2024_02/721171808"/>
    <hyperlink ref="F130" r:id="rId13" display="https://podminky.urs.cz/item/CS_URS_2024_02/998274101"/>
    <hyperlink ref="F132" r:id="rId14" display="https://podminky.urs.cz/item/CS_URS_2024_02/998274128"/>
    <hyperlink ref="F134" r:id="rId15" display="https://podminky.urs.cz/item/CS_URS_2024_02/998274129"/>
    <hyperlink ref="F136" r:id="rId16" display="https://podminky.urs.cz/item/CS_URS_2024_02/998276101"/>
    <hyperlink ref="F138" r:id="rId17" display="https://podminky.urs.cz/item/CS_URS_2024_02/998276128"/>
    <hyperlink ref="F140" r:id="rId18" display="https://podminky.urs.cz/item/CS_URS_2024_02/998276129"/>
    <hyperlink ref="F142" r:id="rId19" display="https://podminky.urs.cz/item/CS_URS_2024_02/997013211"/>
    <hyperlink ref="F144" r:id="rId20" display="https://podminky.urs.cz/item/CS_URS_2024_02/997013501"/>
    <hyperlink ref="F146" r:id="rId21" display="https://podminky.urs.cz/item/CS_URS_2024_02/997013509"/>
    <hyperlink ref="F148" r:id="rId22" display="https://podminky.urs.cz/item/CS_URS_2024_02/997013631"/>
    <hyperlink ref="F151" r:id="rId23" display="https://podminky.urs.cz/item/CS_URS_2024_02/132112132"/>
    <hyperlink ref="F153" r:id="rId24" display="https://podminky.urs.cz/item/CS_URS_2024_02/162211311"/>
    <hyperlink ref="F156" r:id="rId25" display="https://podminky.urs.cz/item/CS_URS_2024_02/162211201"/>
    <hyperlink ref="F158" r:id="rId26" display="https://podminky.urs.cz/item/CS_URS_2024_02/162751117"/>
    <hyperlink ref="F160" r:id="rId27" display="https://podminky.urs.cz/item/CS_URS_2024_02/162751119"/>
    <hyperlink ref="F162" r:id="rId28" display="https://podminky.urs.cz/item/CS_URS_2024_02/167111101"/>
    <hyperlink ref="F164" r:id="rId29" display="https://podminky.urs.cz/item/CS_URS_2024_02/175111101"/>
    <hyperlink ref="F167" r:id="rId30" display="https://podminky.urs.cz/item/CS_URS_2024_02/997013869"/>
    <hyperlink ref="F170" r:id="rId31" display="https://podminky.urs.cz/item/CS_URS_2024_02/340238211"/>
    <hyperlink ref="F172" r:id="rId32" display="https://podminky.urs.cz/item/CS_URS_2024_02/612135101"/>
    <hyperlink ref="F174" r:id="rId33" display="https://podminky.urs.cz/item/CS_URS_2024_02/631312141"/>
    <hyperlink ref="F177" r:id="rId34" display="https://podminky.urs.cz/item/CS_URS_2024_02/961043111"/>
    <hyperlink ref="F179" r:id="rId35" display="https://podminky.urs.cz/item/CS_URS_2024_02/962023390"/>
    <hyperlink ref="F181" r:id="rId36" display="https://podminky.urs.cz/item/CS_URS_2024_02/965042121"/>
    <hyperlink ref="F183" r:id="rId37" display="https://podminky.urs.cz/item/CS_URS_2024_02/965042131"/>
    <hyperlink ref="F185" r:id="rId38" display="https://podminky.urs.cz/item/CS_URS_2024_02/971033131"/>
    <hyperlink ref="F188" r:id="rId39" display="https://podminky.urs.cz/item/CS_URS_2024_02/974031142"/>
    <hyperlink ref="F190" r:id="rId40" display="https://podminky.urs.cz/item/CS_URS_2024_02/974031144"/>
    <hyperlink ref="F192" r:id="rId41" display="https://podminky.urs.cz/item/CS_URS_2024_02/974031153"/>
    <hyperlink ref="F194" r:id="rId42" display="https://podminky.urs.cz/item/CS_URS_2024_02/974031157"/>
    <hyperlink ref="F196" r:id="rId43" display="https://podminky.urs.cz/item/CS_URS_2024_02/974031164"/>
    <hyperlink ref="F198" r:id="rId44" display="https://podminky.urs.cz/item/CS_URS_2024_02/977311112"/>
    <hyperlink ref="F201" r:id="rId45" display="https://podminky.urs.cz/item/CS_URS_2024_02/997013211"/>
    <hyperlink ref="F203" r:id="rId46" display="https://podminky.urs.cz/item/CS_URS_2024_02/997013501"/>
    <hyperlink ref="F205" r:id="rId47" display="https://podminky.urs.cz/item/CS_URS_2024_02/997013509"/>
    <hyperlink ref="F207" r:id="rId48" display="https://podminky.urs.cz/item/CS_URS_2024_02/997013869"/>
    <hyperlink ref="F211" r:id="rId49" display="https://podminky.urs.cz/item/CS_URS_2024_02/721194104"/>
    <hyperlink ref="F213" r:id="rId50" display="https://podminky.urs.cz/item/CS_URS_2024_02/721194105"/>
    <hyperlink ref="F215" r:id="rId51" display="https://podminky.urs.cz/item/CS_URS_2024_02/721194109"/>
    <hyperlink ref="F217" r:id="rId52" display="https://podminky.urs.cz/item/CS_URS_2024_02/721174024"/>
    <hyperlink ref="F219" r:id="rId53" display="https://podminky.urs.cz/item/CS_URS_2024_02/721174042"/>
    <hyperlink ref="F221" r:id="rId54" display="https://podminky.urs.cz/item/CS_URS_2024_02/721174043"/>
    <hyperlink ref="F223" r:id="rId55" display="https://podminky.urs.cz/item/CS_URS_2024_02/721174045"/>
    <hyperlink ref="F229" r:id="rId56" display="https://podminky.urs.cz/item/CS_URS_2024_02/721290111"/>
    <hyperlink ref="F232" r:id="rId57" display="https://podminky.urs.cz/item/CS_URS_2024_02/721171808"/>
    <hyperlink ref="F236" r:id="rId58" display="https://podminky.urs.cz/item/CS_URS_2024_02/998721121"/>
    <hyperlink ref="F238" r:id="rId59" display="https://podminky.urs.cz/item/CS_URS_2024_02/997013211"/>
    <hyperlink ref="F240" r:id="rId60" display="https://podminky.urs.cz/item/CS_URS_2024_02/997013501"/>
    <hyperlink ref="F242" r:id="rId61" display="https://podminky.urs.cz/item/CS_URS_2024_02/997013509"/>
    <hyperlink ref="F244" r:id="rId62" display="https://podminky.urs.cz/item/CS_URS_2024_02/997013631"/>
    <hyperlink ref="F247" r:id="rId63" display="https://podminky.urs.cz/item/CS_URS_2024_02/722174002"/>
    <hyperlink ref="F249" r:id="rId64" display="https://podminky.urs.cz/item/CS_URS_2024_02/722174003"/>
    <hyperlink ref="F251" r:id="rId65" display="https://podminky.urs.cz/item/CS_URS_2024_02/722174004"/>
    <hyperlink ref="F253" r:id="rId66" display="https://podminky.urs.cz/item/CS_URS_2024_02/722174006"/>
    <hyperlink ref="F255" r:id="rId67" display="https://podminky.urs.cz/item/CS_URS_2024_02/722175002"/>
    <hyperlink ref="F257" r:id="rId68" display="https://podminky.urs.cz/item/CS_URS_2024_02/722175003"/>
    <hyperlink ref="F260" r:id="rId69" display="https://podminky.urs.cz/item/CS_URS_2024_02/722190401"/>
    <hyperlink ref="F271" r:id="rId70" display="https://podminky.urs.cz/item/CS_URS_2024_02/722290226"/>
    <hyperlink ref="F273" r:id="rId71" display="https://podminky.urs.cz/item/CS_URS_2024_02/722290234"/>
    <hyperlink ref="F277" r:id="rId72" display="https://podminky.urs.cz/item/CS_URS_2024_02/722171914"/>
    <hyperlink ref="F279" r:id="rId73" display="https://podminky.urs.cz/item/CS_URS_2024_02/722171915"/>
    <hyperlink ref="F281" r:id="rId74" display="https://podminky.urs.cz/item/CS_URS_2024_02/722171934"/>
    <hyperlink ref="F284" r:id="rId75" display="https://podminky.urs.cz/item/CS_URS_2024_02/722170801"/>
    <hyperlink ref="F286" r:id="rId76" display="https://podminky.urs.cz/item/CS_URS_2024_02/722170804"/>
    <hyperlink ref="F288" r:id="rId77" display="https://podminky.urs.cz/item/CS_URS_2024_02/998722121"/>
    <hyperlink ref="F290" r:id="rId78" display="https://podminky.urs.cz/item/CS_URS_2024_02/997013211"/>
    <hyperlink ref="F292" r:id="rId79" display="https://podminky.urs.cz/item/CS_URS_2024_02/997013501"/>
    <hyperlink ref="F294" r:id="rId80" display="https://podminky.urs.cz/item/CS_URS_2024_02/997013509"/>
    <hyperlink ref="F296" r:id="rId81" display="https://podminky.urs.cz/item/CS_URS_2024_02/997013631"/>
    <hyperlink ref="F299" r:id="rId82" display="https://podminky.urs.cz/item/CS_URS_2024_02/725219102"/>
    <hyperlink ref="F301" r:id="rId83" display="https://podminky.urs.cz/item/CS_URS_2024_02/725339111"/>
    <hyperlink ref="F303" r:id="rId84" display="https://podminky.urs.cz/item/CS_URS_2024_02/725119101"/>
    <hyperlink ref="F305" r:id="rId85" display="https://podminky.urs.cz/item/CS_URS_2024_02/725829101"/>
    <hyperlink ref="F307" r:id="rId86" display="https://podminky.urs.cz/item/CS_URS_2024_02/725829131"/>
    <hyperlink ref="F309" r:id="rId87" display="https://podminky.urs.cz/item/CS_URS_2024_02/725869101"/>
    <hyperlink ref="F318" r:id="rId88" display="https://podminky.urs.cz/item/CS_URS_2024_02/725980121"/>
    <hyperlink ref="F320" r:id="rId89" display="https://podminky.urs.cz/item/CS_URS_2024_02/725980123"/>
    <hyperlink ref="F322" r:id="rId90" display="https://podminky.urs.cz/item/CS_URS_2024_02/725110814"/>
    <hyperlink ref="F324" r:id="rId91" display="https://podminky.urs.cz/item/CS_URS_2024_02/725114912"/>
    <hyperlink ref="F326" r:id="rId92" display="https://podminky.urs.cz/item/CS_URS_2024_02/725122817"/>
    <hyperlink ref="F328" r:id="rId93" display="https://podminky.urs.cz/item/CS_URS_2024_02/725120925"/>
    <hyperlink ref="F330" r:id="rId94" display="https://podminky.urs.cz/item/CS_URS_2024_02/725210821"/>
    <hyperlink ref="F333" r:id="rId95" display="https://podminky.urs.cz/item/CS_URS_2024_02/725320828"/>
    <hyperlink ref="F335" r:id="rId96" display="https://podminky.urs.cz/item/CS_URS_2024_02/725330820"/>
    <hyperlink ref="F337" r:id="rId97" display="https://podminky.urs.cz/item/CS_URS_2024_02/725330912"/>
    <hyperlink ref="F339" r:id="rId98" display="https://podminky.urs.cz/item/CS_URS_2024_02/725530811"/>
    <hyperlink ref="F341" r:id="rId99" display="https://podminky.urs.cz/item/CS_URS_2024_02/725530823"/>
    <hyperlink ref="F343" r:id="rId100" display="https://podminky.urs.cz/item/CS_URS_2024_02/725530831"/>
    <hyperlink ref="F346" r:id="rId101" display="https://podminky.urs.cz/item/CS_URS_2024_02/722220851"/>
    <hyperlink ref="F348" r:id="rId102" display="https://podminky.urs.cz/item/CS_URS_2024_02/725820801"/>
    <hyperlink ref="F350" r:id="rId103" display="https://podminky.urs.cz/item/CS_URS_2024_02/725820802"/>
    <hyperlink ref="F352" r:id="rId104" display="https://podminky.urs.cz/item/CS_URS_2024_02/725800924"/>
    <hyperlink ref="F355" r:id="rId105" display="https://podminky.urs.cz/item/CS_URS_2024_02/998725121"/>
    <hyperlink ref="F357" r:id="rId106" display="https://podminky.urs.cz/item/CS_URS_2024_02/997013211"/>
    <hyperlink ref="F359" r:id="rId107" display="https://podminky.urs.cz/item/CS_URS_2024_02/997013501"/>
    <hyperlink ref="F361" r:id="rId108" display="https://podminky.urs.cz/item/CS_URS_2024_02/997013509"/>
    <hyperlink ref="F363" r:id="rId109" display="https://podminky.urs.cz/item/CS_URS_2024_02/997013631"/>
    <hyperlink ref="F370" r:id="rId110" display="https://podminky.urs.cz/item/CS_URS_2024_02/998724121"/>
    <hyperlink ref="F381" r:id="rId111" display="https://podminky.urs.cz/item/CS_URS_2024_02/998713121"/>
    <hyperlink ref="F384" r:id="rId112" display="https://podminky.urs.cz/item/CS_URS_2024_02/723111202"/>
    <hyperlink ref="F386" r:id="rId113" display="https://podminky.urs.cz/item/CS_URS_2024_02/723111204"/>
    <hyperlink ref="F388" r:id="rId114" display="https://podminky.urs.cz/item/CS_URS_2024_02/723150366"/>
    <hyperlink ref="F391" r:id="rId115" display="https://podminky.urs.cz/item/CS_URS_2024_02/723160204"/>
    <hyperlink ref="F393" r:id="rId116" display="https://podminky.urs.cz/item/CS_URS_2024_02/723160334"/>
    <hyperlink ref="F395" r:id="rId117" display="https://podminky.urs.cz/item/CS_URS_2024_02/723190204"/>
    <hyperlink ref="F405" r:id="rId118" display="https://podminky.urs.cz/item/CS_URS_2024_02/998723121"/>
    <hyperlink ref="F408" r:id="rId119" display="https://podminky.urs.cz/item/CS_URS_2024_02/783601715"/>
    <hyperlink ref="F410" r:id="rId120" display="https://podminky.urs.cz/item/CS_URS_2024_02/783614651"/>
    <hyperlink ref="F412" r:id="rId121" display="https://podminky.urs.cz/item/CS_URS_2024_02/783615551"/>
    <hyperlink ref="F414" r:id="rId122" display="https://podminky.urs.cz/item/CS_URS_2024_02/783617611"/>
    <hyperlink ref="F427" r:id="rId123" display="https://podminky.urs.cz/item/CS_URS_2024_02/725539201"/>
    <hyperlink ref="F429" r:id="rId124" display="https://podminky.urs.cz/item/CS_URS_2024_02/725539203"/>
    <hyperlink ref="F436" r:id="rId125" display="https://podminky.urs.cz/item/CS_URS_2024_02/998725101"/>
    <hyperlink ref="F439" r:id="rId126" display="https://podminky.urs.cz/item/CS_URS_2024_02/725539201"/>
    <hyperlink ref="F441" r:id="rId127" display="https://podminky.urs.cz/item/CS_URS_2024_02/725539202"/>
    <hyperlink ref="F447" r:id="rId128" display="https://podminky.urs.cz/item/CS_URS_2024_02/998725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29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1" t="s">
        <v>100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24"/>
      <c r="AT3" s="21" t="s">
        <v>84</v>
      </c>
    </row>
    <row r="4" s="1" customFormat="1" ht="24.96" customHeight="1">
      <c r="B4" s="24"/>
      <c r="D4" s="145" t="s">
        <v>112</v>
      </c>
      <c r="L4" s="24"/>
      <c r="M4" s="146" t="s">
        <v>10</v>
      </c>
      <c r="AT4" s="21" t="s">
        <v>4</v>
      </c>
    </row>
    <row r="5" s="1" customFormat="1" ht="6.96" customHeight="1">
      <c r="B5" s="24"/>
      <c r="L5" s="24"/>
    </row>
    <row r="6" s="1" customFormat="1" ht="12" customHeight="1">
      <c r="B6" s="24"/>
      <c r="D6" s="147" t="s">
        <v>16</v>
      </c>
      <c r="L6" s="24"/>
    </row>
    <row r="7" s="1" customFormat="1" ht="16.5" customHeight="1">
      <c r="B7" s="24"/>
      <c r="E7" s="148" t="str">
        <f>'Rekapitulace stavby'!K6</f>
        <v>Rekonstrukce rozvodů elektro, vody a topení Masarykovo nám. 100/33 a 99/67</v>
      </c>
      <c r="F7" s="147"/>
      <c r="G7" s="147"/>
      <c r="H7" s="147"/>
      <c r="L7" s="24"/>
    </row>
    <row r="8" s="2" customFormat="1" ht="12" customHeight="1">
      <c r="A8" s="42"/>
      <c r="B8" s="48"/>
      <c r="C8" s="42"/>
      <c r="D8" s="147" t="s">
        <v>121</v>
      </c>
      <c r="E8" s="42"/>
      <c r="F8" s="42"/>
      <c r="G8" s="42"/>
      <c r="H8" s="42"/>
      <c r="I8" s="42"/>
      <c r="J8" s="42"/>
      <c r="K8" s="42"/>
      <c r="L8" s="149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50" t="s">
        <v>2273</v>
      </c>
      <c r="F9" s="42"/>
      <c r="G9" s="42"/>
      <c r="H9" s="42"/>
      <c r="I9" s="42"/>
      <c r="J9" s="42"/>
      <c r="K9" s="42"/>
      <c r="L9" s="149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49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47" t="s">
        <v>18</v>
      </c>
      <c r="E11" s="42"/>
      <c r="F11" s="137" t="s">
        <v>28</v>
      </c>
      <c r="G11" s="42"/>
      <c r="H11" s="42"/>
      <c r="I11" s="147" t="s">
        <v>20</v>
      </c>
      <c r="J11" s="137" t="s">
        <v>28</v>
      </c>
      <c r="K11" s="42"/>
      <c r="L11" s="149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47" t="s">
        <v>22</v>
      </c>
      <c r="E12" s="42"/>
      <c r="F12" s="137" t="s">
        <v>23</v>
      </c>
      <c r="G12" s="42"/>
      <c r="H12" s="42"/>
      <c r="I12" s="147" t="s">
        <v>24</v>
      </c>
      <c r="J12" s="151" t="str">
        <f>'Rekapitulace stavby'!AN8</f>
        <v>7. 11. 2024</v>
      </c>
      <c r="K12" s="42"/>
      <c r="L12" s="149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49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47" t="s">
        <v>26</v>
      </c>
      <c r="E14" s="42"/>
      <c r="F14" s="42"/>
      <c r="G14" s="42"/>
      <c r="H14" s="42"/>
      <c r="I14" s="147" t="s">
        <v>27</v>
      </c>
      <c r="J14" s="137" t="s">
        <v>28</v>
      </c>
      <c r="K14" s="42"/>
      <c r="L14" s="149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37" t="s">
        <v>29</v>
      </c>
      <c r="F15" s="42"/>
      <c r="G15" s="42"/>
      <c r="H15" s="42"/>
      <c r="I15" s="147" t="s">
        <v>30</v>
      </c>
      <c r="J15" s="137" t="s">
        <v>28</v>
      </c>
      <c r="K15" s="42"/>
      <c r="L15" s="149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49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47" t="s">
        <v>31</v>
      </c>
      <c r="E17" s="42"/>
      <c r="F17" s="42"/>
      <c r="G17" s="42"/>
      <c r="H17" s="42"/>
      <c r="I17" s="147" t="s">
        <v>27</v>
      </c>
      <c r="J17" s="37" t="str">
        <f>'Rekapitulace stavby'!AN13</f>
        <v>Vyplň údaj</v>
      </c>
      <c r="K17" s="42"/>
      <c r="L17" s="149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7" t="str">
        <f>'Rekapitulace stavby'!E14</f>
        <v>Vyplň údaj</v>
      </c>
      <c r="F18" s="137"/>
      <c r="G18" s="137"/>
      <c r="H18" s="137"/>
      <c r="I18" s="147" t="s">
        <v>30</v>
      </c>
      <c r="J18" s="37" t="str">
        <f>'Rekapitulace stavby'!AN14</f>
        <v>Vyplň údaj</v>
      </c>
      <c r="K18" s="42"/>
      <c r="L18" s="149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49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47" t="s">
        <v>33</v>
      </c>
      <c r="E20" s="42"/>
      <c r="F20" s="42"/>
      <c r="G20" s="42"/>
      <c r="H20" s="42"/>
      <c r="I20" s="147" t="s">
        <v>27</v>
      </c>
      <c r="J20" s="137" t="s">
        <v>28</v>
      </c>
      <c r="K20" s="42"/>
      <c r="L20" s="149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37" t="s">
        <v>34</v>
      </c>
      <c r="F21" s="42"/>
      <c r="G21" s="42"/>
      <c r="H21" s="42"/>
      <c r="I21" s="147" t="s">
        <v>30</v>
      </c>
      <c r="J21" s="137" t="s">
        <v>28</v>
      </c>
      <c r="K21" s="42"/>
      <c r="L21" s="149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49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47" t="s">
        <v>36</v>
      </c>
      <c r="E23" s="42"/>
      <c r="F23" s="42"/>
      <c r="G23" s="42"/>
      <c r="H23" s="42"/>
      <c r="I23" s="147" t="s">
        <v>27</v>
      </c>
      <c r="J23" s="137" t="s">
        <v>28</v>
      </c>
      <c r="K23" s="42"/>
      <c r="L23" s="149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37" t="s">
        <v>2274</v>
      </c>
      <c r="F24" s="42"/>
      <c r="G24" s="42"/>
      <c r="H24" s="42"/>
      <c r="I24" s="147" t="s">
        <v>30</v>
      </c>
      <c r="J24" s="137" t="s">
        <v>28</v>
      </c>
      <c r="K24" s="42"/>
      <c r="L24" s="149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49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47" t="s">
        <v>38</v>
      </c>
      <c r="E26" s="42"/>
      <c r="F26" s="42"/>
      <c r="G26" s="42"/>
      <c r="H26" s="42"/>
      <c r="I26" s="42"/>
      <c r="J26" s="42"/>
      <c r="K26" s="42"/>
      <c r="L26" s="149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16.5" customHeight="1">
      <c r="A27" s="152"/>
      <c r="B27" s="153"/>
      <c r="C27" s="152"/>
      <c r="D27" s="152"/>
      <c r="E27" s="154" t="s">
        <v>28</v>
      </c>
      <c r="F27" s="154"/>
      <c r="G27" s="154"/>
      <c r="H27" s="154"/>
      <c r="I27" s="152"/>
      <c r="J27" s="152"/>
      <c r="K27" s="152"/>
      <c r="L27" s="155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49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57"/>
      <c r="E29" s="157"/>
      <c r="F29" s="157"/>
      <c r="G29" s="157"/>
      <c r="H29" s="157"/>
      <c r="I29" s="157"/>
      <c r="J29" s="157"/>
      <c r="K29" s="157"/>
      <c r="L29" s="149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58" t="s">
        <v>40</v>
      </c>
      <c r="E30" s="42"/>
      <c r="F30" s="42"/>
      <c r="G30" s="42"/>
      <c r="H30" s="42"/>
      <c r="I30" s="42"/>
      <c r="J30" s="159">
        <f>ROUND(J89, 2)</f>
        <v>0</v>
      </c>
      <c r="K30" s="42"/>
      <c r="L30" s="149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57"/>
      <c r="E31" s="157"/>
      <c r="F31" s="157"/>
      <c r="G31" s="157"/>
      <c r="H31" s="157"/>
      <c r="I31" s="157"/>
      <c r="J31" s="157"/>
      <c r="K31" s="157"/>
      <c r="L31" s="149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60" t="s">
        <v>42</v>
      </c>
      <c r="G32" s="42"/>
      <c r="H32" s="42"/>
      <c r="I32" s="160" t="s">
        <v>41</v>
      </c>
      <c r="J32" s="160" t="s">
        <v>43</v>
      </c>
      <c r="K32" s="42"/>
      <c r="L32" s="149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61" t="s">
        <v>44</v>
      </c>
      <c r="E33" s="147" t="s">
        <v>45</v>
      </c>
      <c r="F33" s="162">
        <f>ROUND((SUM(BE89:BE230)),  2)</f>
        <v>0</v>
      </c>
      <c r="G33" s="42"/>
      <c r="H33" s="42"/>
      <c r="I33" s="163">
        <v>0.20999999999999999</v>
      </c>
      <c r="J33" s="162">
        <f>ROUND(((SUM(BE89:BE230))*I33),  2)</f>
        <v>0</v>
      </c>
      <c r="K33" s="42"/>
      <c r="L33" s="149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47" t="s">
        <v>46</v>
      </c>
      <c r="F34" s="162">
        <f>ROUND((SUM(BF89:BF230)),  2)</f>
        <v>0</v>
      </c>
      <c r="G34" s="42"/>
      <c r="H34" s="42"/>
      <c r="I34" s="163">
        <v>0.12</v>
      </c>
      <c r="J34" s="162">
        <f>ROUND(((SUM(BF89:BF230))*I34),  2)</f>
        <v>0</v>
      </c>
      <c r="K34" s="42"/>
      <c r="L34" s="149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47" t="s">
        <v>47</v>
      </c>
      <c r="F35" s="162">
        <f>ROUND((SUM(BG89:BG230)),  2)</f>
        <v>0</v>
      </c>
      <c r="G35" s="42"/>
      <c r="H35" s="42"/>
      <c r="I35" s="163">
        <v>0.20999999999999999</v>
      </c>
      <c r="J35" s="162">
        <f>0</f>
        <v>0</v>
      </c>
      <c r="K35" s="42"/>
      <c r="L35" s="149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47" t="s">
        <v>48</v>
      </c>
      <c r="F36" s="162">
        <f>ROUND((SUM(BH89:BH230)),  2)</f>
        <v>0</v>
      </c>
      <c r="G36" s="42"/>
      <c r="H36" s="42"/>
      <c r="I36" s="163">
        <v>0.12</v>
      </c>
      <c r="J36" s="162">
        <f>0</f>
        <v>0</v>
      </c>
      <c r="K36" s="42"/>
      <c r="L36" s="149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47" t="s">
        <v>49</v>
      </c>
      <c r="F37" s="162">
        <f>ROUND((SUM(BI89:BI230)),  2)</f>
        <v>0</v>
      </c>
      <c r="G37" s="42"/>
      <c r="H37" s="42"/>
      <c r="I37" s="163">
        <v>0</v>
      </c>
      <c r="J37" s="162">
        <f>0</f>
        <v>0</v>
      </c>
      <c r="K37" s="42"/>
      <c r="L37" s="149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49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64"/>
      <c r="D39" s="165" t="s">
        <v>50</v>
      </c>
      <c r="E39" s="166"/>
      <c r="F39" s="166"/>
      <c r="G39" s="167" t="s">
        <v>51</v>
      </c>
      <c r="H39" s="168" t="s">
        <v>52</v>
      </c>
      <c r="I39" s="166"/>
      <c r="J39" s="169">
        <f>SUM(J30:J37)</f>
        <v>0</v>
      </c>
      <c r="K39" s="170"/>
      <c r="L39" s="149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71"/>
      <c r="C40" s="172"/>
      <c r="D40" s="172"/>
      <c r="E40" s="172"/>
      <c r="F40" s="172"/>
      <c r="G40" s="172"/>
      <c r="H40" s="172"/>
      <c r="I40" s="172"/>
      <c r="J40" s="172"/>
      <c r="K40" s="172"/>
      <c r="L40" s="149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73"/>
      <c r="C44" s="174"/>
      <c r="D44" s="174"/>
      <c r="E44" s="174"/>
      <c r="F44" s="174"/>
      <c r="G44" s="174"/>
      <c r="H44" s="174"/>
      <c r="I44" s="174"/>
      <c r="J44" s="174"/>
      <c r="K44" s="174"/>
      <c r="L44" s="149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7" t="s">
        <v>183</v>
      </c>
      <c r="D45" s="44"/>
      <c r="E45" s="44"/>
      <c r="F45" s="44"/>
      <c r="G45" s="44"/>
      <c r="H45" s="44"/>
      <c r="I45" s="44"/>
      <c r="J45" s="44"/>
      <c r="K45" s="44"/>
      <c r="L45" s="149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49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6" t="s">
        <v>16</v>
      </c>
      <c r="D47" s="44"/>
      <c r="E47" s="44"/>
      <c r="F47" s="44"/>
      <c r="G47" s="44"/>
      <c r="H47" s="44"/>
      <c r="I47" s="44"/>
      <c r="J47" s="44"/>
      <c r="K47" s="44"/>
      <c r="L47" s="149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75" t="str">
        <f>E7</f>
        <v>Rekonstrukce rozvodů elektro, vody a topení Masarykovo nám. 100/33 a 99/67</v>
      </c>
      <c r="F48" s="36"/>
      <c r="G48" s="36"/>
      <c r="H48" s="36"/>
      <c r="I48" s="44"/>
      <c r="J48" s="44"/>
      <c r="K48" s="44"/>
      <c r="L48" s="149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6" t="s">
        <v>121</v>
      </c>
      <c r="D49" s="44"/>
      <c r="E49" s="44"/>
      <c r="F49" s="44"/>
      <c r="G49" s="44"/>
      <c r="H49" s="44"/>
      <c r="I49" s="44"/>
      <c r="J49" s="44"/>
      <c r="K49" s="44"/>
      <c r="L49" s="149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ALFA-36904 - D.1.6. - vytápění</v>
      </c>
      <c r="F50" s="44"/>
      <c r="G50" s="44"/>
      <c r="H50" s="44"/>
      <c r="I50" s="44"/>
      <c r="J50" s="44"/>
      <c r="K50" s="44"/>
      <c r="L50" s="149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49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6" t="s">
        <v>22</v>
      </c>
      <c r="D52" s="44"/>
      <c r="E52" s="44"/>
      <c r="F52" s="31" t="str">
        <f>F12</f>
        <v>Jihlava</v>
      </c>
      <c r="G52" s="44"/>
      <c r="H52" s="44"/>
      <c r="I52" s="36" t="s">
        <v>24</v>
      </c>
      <c r="J52" s="76" t="str">
        <f>IF(J12="","",J12)</f>
        <v>7. 11. 2024</v>
      </c>
      <c r="K52" s="44"/>
      <c r="L52" s="149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49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25.65" customHeight="1">
      <c r="A54" s="42"/>
      <c r="B54" s="43"/>
      <c r="C54" s="36" t="s">
        <v>26</v>
      </c>
      <c r="D54" s="44"/>
      <c r="E54" s="44"/>
      <c r="F54" s="31" t="str">
        <f>E15</f>
        <v>Statutární město Jihlava</v>
      </c>
      <c r="G54" s="44"/>
      <c r="H54" s="44"/>
      <c r="I54" s="36" t="s">
        <v>33</v>
      </c>
      <c r="J54" s="40" t="str">
        <f>E21</f>
        <v>Atelier Alfa, spol. s r.o., Jihlava</v>
      </c>
      <c r="K54" s="44"/>
      <c r="L54" s="149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6" t="s">
        <v>31</v>
      </c>
      <c r="D55" s="44"/>
      <c r="E55" s="44"/>
      <c r="F55" s="31" t="str">
        <f>IF(E18="","",E18)</f>
        <v>Vyplň údaj</v>
      </c>
      <c r="G55" s="44"/>
      <c r="H55" s="44"/>
      <c r="I55" s="36" t="s">
        <v>36</v>
      </c>
      <c r="J55" s="40" t="str">
        <f>E24</f>
        <v>Ing.Jiří Jánský</v>
      </c>
      <c r="K55" s="44"/>
      <c r="L55" s="149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49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76" t="s">
        <v>184</v>
      </c>
      <c r="D57" s="177"/>
      <c r="E57" s="177"/>
      <c r="F57" s="177"/>
      <c r="G57" s="177"/>
      <c r="H57" s="177"/>
      <c r="I57" s="177"/>
      <c r="J57" s="178" t="s">
        <v>185</v>
      </c>
      <c r="K57" s="177"/>
      <c r="L57" s="149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49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79" t="s">
        <v>72</v>
      </c>
      <c r="D59" s="44"/>
      <c r="E59" s="44"/>
      <c r="F59" s="44"/>
      <c r="G59" s="44"/>
      <c r="H59" s="44"/>
      <c r="I59" s="44"/>
      <c r="J59" s="106">
        <f>J89</f>
        <v>0</v>
      </c>
      <c r="K59" s="44"/>
      <c r="L59" s="149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1" t="s">
        <v>186</v>
      </c>
    </row>
    <row r="60" s="9" customFormat="1" ht="24.96" customHeight="1">
      <c r="A60" s="9"/>
      <c r="B60" s="180"/>
      <c r="C60" s="181"/>
      <c r="D60" s="182" t="s">
        <v>187</v>
      </c>
      <c r="E60" s="183"/>
      <c r="F60" s="183"/>
      <c r="G60" s="183"/>
      <c r="H60" s="183"/>
      <c r="I60" s="183"/>
      <c r="J60" s="184">
        <f>J90</f>
        <v>0</v>
      </c>
      <c r="K60" s="181"/>
      <c r="L60" s="18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6"/>
      <c r="C61" s="129"/>
      <c r="D61" s="187" t="s">
        <v>2275</v>
      </c>
      <c r="E61" s="188"/>
      <c r="F61" s="188"/>
      <c r="G61" s="188"/>
      <c r="H61" s="188"/>
      <c r="I61" s="188"/>
      <c r="J61" s="189">
        <f>J91</f>
        <v>0</v>
      </c>
      <c r="K61" s="129"/>
      <c r="L61" s="19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80"/>
      <c r="C62" s="181"/>
      <c r="D62" s="182" t="s">
        <v>197</v>
      </c>
      <c r="E62" s="183"/>
      <c r="F62" s="183"/>
      <c r="G62" s="183"/>
      <c r="H62" s="183"/>
      <c r="I62" s="183"/>
      <c r="J62" s="184">
        <f>J115</f>
        <v>0</v>
      </c>
      <c r="K62" s="181"/>
      <c r="L62" s="185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86"/>
      <c r="C63" s="129"/>
      <c r="D63" s="187" t="s">
        <v>2276</v>
      </c>
      <c r="E63" s="188"/>
      <c r="F63" s="188"/>
      <c r="G63" s="188"/>
      <c r="H63" s="188"/>
      <c r="I63" s="188"/>
      <c r="J63" s="189">
        <f>J116</f>
        <v>0</v>
      </c>
      <c r="K63" s="129"/>
      <c r="L63" s="19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6"/>
      <c r="C64" s="129"/>
      <c r="D64" s="187" t="s">
        <v>2277</v>
      </c>
      <c r="E64" s="188"/>
      <c r="F64" s="188"/>
      <c r="G64" s="188"/>
      <c r="H64" s="188"/>
      <c r="I64" s="188"/>
      <c r="J64" s="189">
        <f>J123</f>
        <v>0</v>
      </c>
      <c r="K64" s="129"/>
      <c r="L64" s="19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6"/>
      <c r="C65" s="129"/>
      <c r="D65" s="187" t="s">
        <v>2278</v>
      </c>
      <c r="E65" s="188"/>
      <c r="F65" s="188"/>
      <c r="G65" s="188"/>
      <c r="H65" s="188"/>
      <c r="I65" s="188"/>
      <c r="J65" s="189">
        <f>J144</f>
        <v>0</v>
      </c>
      <c r="K65" s="129"/>
      <c r="L65" s="19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6"/>
      <c r="C66" s="129"/>
      <c r="D66" s="187" t="s">
        <v>2279</v>
      </c>
      <c r="E66" s="188"/>
      <c r="F66" s="188"/>
      <c r="G66" s="188"/>
      <c r="H66" s="188"/>
      <c r="I66" s="188"/>
      <c r="J66" s="189">
        <f>J201</f>
        <v>0</v>
      </c>
      <c r="K66" s="129"/>
      <c r="L66" s="19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6"/>
      <c r="C67" s="129"/>
      <c r="D67" s="187" t="s">
        <v>2280</v>
      </c>
      <c r="E67" s="188"/>
      <c r="F67" s="188"/>
      <c r="G67" s="188"/>
      <c r="H67" s="188"/>
      <c r="I67" s="188"/>
      <c r="J67" s="189">
        <f>J212</f>
        <v>0</v>
      </c>
      <c r="K67" s="129"/>
      <c r="L67" s="19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6"/>
      <c r="C68" s="129"/>
      <c r="D68" s="187" t="s">
        <v>2281</v>
      </c>
      <c r="E68" s="188"/>
      <c r="F68" s="188"/>
      <c r="G68" s="188"/>
      <c r="H68" s="188"/>
      <c r="I68" s="188"/>
      <c r="J68" s="189">
        <f>J221</f>
        <v>0</v>
      </c>
      <c r="K68" s="129"/>
      <c r="L68" s="19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80"/>
      <c r="C69" s="181"/>
      <c r="D69" s="182" t="s">
        <v>1771</v>
      </c>
      <c r="E69" s="183"/>
      <c r="F69" s="183"/>
      <c r="G69" s="183"/>
      <c r="H69" s="183"/>
      <c r="I69" s="183"/>
      <c r="J69" s="184">
        <f>J227</f>
        <v>0</v>
      </c>
      <c r="K69" s="181"/>
      <c r="L69" s="185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42"/>
      <c r="B70" s="43"/>
      <c r="C70" s="44"/>
      <c r="D70" s="44"/>
      <c r="E70" s="44"/>
      <c r="F70" s="44"/>
      <c r="G70" s="44"/>
      <c r="H70" s="44"/>
      <c r="I70" s="44"/>
      <c r="J70" s="44"/>
      <c r="K70" s="44"/>
      <c r="L70" s="149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</row>
    <row r="71" s="2" customFormat="1" ht="6.96" customHeight="1">
      <c r="A71" s="42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9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5" s="2" customFormat="1" ht="6.96" customHeight="1">
      <c r="A75" s="42"/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149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24.96" customHeight="1">
      <c r="A76" s="42"/>
      <c r="B76" s="43"/>
      <c r="C76" s="27" t="s">
        <v>208</v>
      </c>
      <c r="D76" s="44"/>
      <c r="E76" s="44"/>
      <c r="F76" s="44"/>
      <c r="G76" s="44"/>
      <c r="H76" s="44"/>
      <c r="I76" s="44"/>
      <c r="J76" s="44"/>
      <c r="K76" s="44"/>
      <c r="L76" s="149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6.96" customHeight="1">
      <c r="A77" s="42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149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12" customHeight="1">
      <c r="A78" s="42"/>
      <c r="B78" s="43"/>
      <c r="C78" s="36" t="s">
        <v>16</v>
      </c>
      <c r="D78" s="44"/>
      <c r="E78" s="44"/>
      <c r="F78" s="44"/>
      <c r="G78" s="44"/>
      <c r="H78" s="44"/>
      <c r="I78" s="44"/>
      <c r="J78" s="44"/>
      <c r="K78" s="44"/>
      <c r="L78" s="149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16.5" customHeight="1">
      <c r="A79" s="42"/>
      <c r="B79" s="43"/>
      <c r="C79" s="44"/>
      <c r="D79" s="44"/>
      <c r="E79" s="175" t="str">
        <f>E7</f>
        <v>Rekonstrukce rozvodů elektro, vody a topení Masarykovo nám. 100/33 a 99/67</v>
      </c>
      <c r="F79" s="36"/>
      <c r="G79" s="36"/>
      <c r="H79" s="36"/>
      <c r="I79" s="44"/>
      <c r="J79" s="44"/>
      <c r="K79" s="44"/>
      <c r="L79" s="149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12" customHeight="1">
      <c r="A80" s="42"/>
      <c r="B80" s="43"/>
      <c r="C80" s="36" t="s">
        <v>121</v>
      </c>
      <c r="D80" s="44"/>
      <c r="E80" s="44"/>
      <c r="F80" s="44"/>
      <c r="G80" s="44"/>
      <c r="H80" s="44"/>
      <c r="I80" s="44"/>
      <c r="J80" s="44"/>
      <c r="K80" s="44"/>
      <c r="L80" s="149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16.5" customHeight="1">
      <c r="A81" s="42"/>
      <c r="B81" s="43"/>
      <c r="C81" s="44"/>
      <c r="D81" s="44"/>
      <c r="E81" s="73" t="str">
        <f>E9</f>
        <v>ALFA-36904 - D.1.6. - vytápění</v>
      </c>
      <c r="F81" s="44"/>
      <c r="G81" s="44"/>
      <c r="H81" s="44"/>
      <c r="I81" s="44"/>
      <c r="J81" s="44"/>
      <c r="K81" s="44"/>
      <c r="L81" s="149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6.96" customHeight="1">
      <c r="A82" s="42"/>
      <c r="B82" s="43"/>
      <c r="C82" s="44"/>
      <c r="D82" s="44"/>
      <c r="E82" s="44"/>
      <c r="F82" s="44"/>
      <c r="G82" s="44"/>
      <c r="H82" s="44"/>
      <c r="I82" s="44"/>
      <c r="J82" s="44"/>
      <c r="K82" s="44"/>
      <c r="L82" s="149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2" customFormat="1" ht="12" customHeight="1">
      <c r="A83" s="42"/>
      <c r="B83" s="43"/>
      <c r="C83" s="36" t="s">
        <v>22</v>
      </c>
      <c r="D83" s="44"/>
      <c r="E83" s="44"/>
      <c r="F83" s="31" t="str">
        <f>F12</f>
        <v>Jihlava</v>
      </c>
      <c r="G83" s="44"/>
      <c r="H83" s="44"/>
      <c r="I83" s="36" t="s">
        <v>24</v>
      </c>
      <c r="J83" s="76" t="str">
        <f>IF(J12="","",J12)</f>
        <v>7. 11. 2024</v>
      </c>
      <c r="K83" s="44"/>
      <c r="L83" s="149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</row>
    <row r="84" s="2" customFormat="1" ht="6.96" customHeight="1">
      <c r="A84" s="42"/>
      <c r="B84" s="43"/>
      <c r="C84" s="44"/>
      <c r="D84" s="44"/>
      <c r="E84" s="44"/>
      <c r="F84" s="44"/>
      <c r="G84" s="44"/>
      <c r="H84" s="44"/>
      <c r="I84" s="44"/>
      <c r="J84" s="44"/>
      <c r="K84" s="44"/>
      <c r="L84" s="149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</row>
    <row r="85" s="2" customFormat="1" ht="25.65" customHeight="1">
      <c r="A85" s="42"/>
      <c r="B85" s="43"/>
      <c r="C85" s="36" t="s">
        <v>26</v>
      </c>
      <c r="D85" s="44"/>
      <c r="E85" s="44"/>
      <c r="F85" s="31" t="str">
        <f>E15</f>
        <v>Statutární město Jihlava</v>
      </c>
      <c r="G85" s="44"/>
      <c r="H85" s="44"/>
      <c r="I85" s="36" t="s">
        <v>33</v>
      </c>
      <c r="J85" s="40" t="str">
        <f>E21</f>
        <v>Atelier Alfa, spol. s r.o., Jihlava</v>
      </c>
      <c r="K85" s="44"/>
      <c r="L85" s="149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</row>
    <row r="86" s="2" customFormat="1" ht="15.15" customHeight="1">
      <c r="A86" s="42"/>
      <c r="B86" s="43"/>
      <c r="C86" s="36" t="s">
        <v>31</v>
      </c>
      <c r="D86" s="44"/>
      <c r="E86" s="44"/>
      <c r="F86" s="31" t="str">
        <f>IF(E18="","",E18)</f>
        <v>Vyplň údaj</v>
      </c>
      <c r="G86" s="44"/>
      <c r="H86" s="44"/>
      <c r="I86" s="36" t="s">
        <v>36</v>
      </c>
      <c r="J86" s="40" t="str">
        <f>E24</f>
        <v>Ing.Jiří Jánský</v>
      </c>
      <c r="K86" s="44"/>
      <c r="L86" s="149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</row>
    <row r="87" s="2" customFormat="1" ht="10.32" customHeight="1">
      <c r="A87" s="42"/>
      <c r="B87" s="43"/>
      <c r="C87" s="44"/>
      <c r="D87" s="44"/>
      <c r="E87" s="44"/>
      <c r="F87" s="44"/>
      <c r="G87" s="44"/>
      <c r="H87" s="44"/>
      <c r="I87" s="44"/>
      <c r="J87" s="44"/>
      <c r="K87" s="44"/>
      <c r="L87" s="149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</row>
    <row r="88" s="11" customFormat="1" ht="29.28" customHeight="1">
      <c r="A88" s="191"/>
      <c r="B88" s="192"/>
      <c r="C88" s="193" t="s">
        <v>209</v>
      </c>
      <c r="D88" s="194" t="s">
        <v>59</v>
      </c>
      <c r="E88" s="194" t="s">
        <v>55</v>
      </c>
      <c r="F88" s="194" t="s">
        <v>56</v>
      </c>
      <c r="G88" s="194" t="s">
        <v>210</v>
      </c>
      <c r="H88" s="194" t="s">
        <v>211</v>
      </c>
      <c r="I88" s="194" t="s">
        <v>212</v>
      </c>
      <c r="J88" s="194" t="s">
        <v>185</v>
      </c>
      <c r="K88" s="195" t="s">
        <v>213</v>
      </c>
      <c r="L88" s="196"/>
      <c r="M88" s="96" t="s">
        <v>28</v>
      </c>
      <c r="N88" s="97" t="s">
        <v>44</v>
      </c>
      <c r="O88" s="97" t="s">
        <v>214</v>
      </c>
      <c r="P88" s="97" t="s">
        <v>215</v>
      </c>
      <c r="Q88" s="97" t="s">
        <v>216</v>
      </c>
      <c r="R88" s="97" t="s">
        <v>217</v>
      </c>
      <c r="S88" s="97" t="s">
        <v>218</v>
      </c>
      <c r="T88" s="98" t="s">
        <v>219</v>
      </c>
      <c r="U88" s="191"/>
      <c r="V88" s="191"/>
      <c r="W88" s="191"/>
      <c r="X88" s="191"/>
      <c r="Y88" s="191"/>
      <c r="Z88" s="191"/>
      <c r="AA88" s="191"/>
      <c r="AB88" s="191"/>
      <c r="AC88" s="191"/>
      <c r="AD88" s="191"/>
      <c r="AE88" s="191"/>
    </row>
    <row r="89" s="2" customFormat="1" ht="22.8" customHeight="1">
      <c r="A89" s="42"/>
      <c r="B89" s="43"/>
      <c r="C89" s="103" t="s">
        <v>220</v>
      </c>
      <c r="D89" s="44"/>
      <c r="E89" s="44"/>
      <c r="F89" s="44"/>
      <c r="G89" s="44"/>
      <c r="H89" s="44"/>
      <c r="I89" s="44"/>
      <c r="J89" s="197">
        <f>BK89</f>
        <v>0</v>
      </c>
      <c r="K89" s="44"/>
      <c r="L89" s="48"/>
      <c r="M89" s="99"/>
      <c r="N89" s="198"/>
      <c r="O89" s="100"/>
      <c r="P89" s="199">
        <f>P90+P115+P227</f>
        <v>0</v>
      </c>
      <c r="Q89" s="100"/>
      <c r="R89" s="199">
        <f>R90+R115+R227</f>
        <v>0.3670444000000001</v>
      </c>
      <c r="S89" s="100"/>
      <c r="T89" s="200">
        <f>T90+T115+T227</f>
        <v>0.53449999999999998</v>
      </c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T89" s="21" t="s">
        <v>73</v>
      </c>
      <c r="AU89" s="21" t="s">
        <v>186</v>
      </c>
      <c r="BK89" s="201">
        <f>BK90+BK115+BK227</f>
        <v>0</v>
      </c>
    </row>
    <row r="90" s="12" customFormat="1" ht="25.92" customHeight="1">
      <c r="A90" s="12"/>
      <c r="B90" s="202"/>
      <c r="C90" s="203"/>
      <c r="D90" s="204" t="s">
        <v>73</v>
      </c>
      <c r="E90" s="205" t="s">
        <v>221</v>
      </c>
      <c r="F90" s="205" t="s">
        <v>222</v>
      </c>
      <c r="G90" s="203"/>
      <c r="H90" s="203"/>
      <c r="I90" s="206"/>
      <c r="J90" s="207">
        <f>BK90</f>
        <v>0</v>
      </c>
      <c r="K90" s="203"/>
      <c r="L90" s="208"/>
      <c r="M90" s="209"/>
      <c r="N90" s="210"/>
      <c r="O90" s="210"/>
      <c r="P90" s="211">
        <f>P91</f>
        <v>0</v>
      </c>
      <c r="Q90" s="210"/>
      <c r="R90" s="211">
        <f>R91</f>
        <v>0.0056640000000000006</v>
      </c>
      <c r="S90" s="210"/>
      <c r="T90" s="212">
        <f>T91</f>
        <v>0.44880000000000003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3" t="s">
        <v>82</v>
      </c>
      <c r="AT90" s="214" t="s">
        <v>73</v>
      </c>
      <c r="AU90" s="214" t="s">
        <v>74</v>
      </c>
      <c r="AY90" s="213" t="s">
        <v>223</v>
      </c>
      <c r="BK90" s="215">
        <f>BK91</f>
        <v>0</v>
      </c>
    </row>
    <row r="91" s="12" customFormat="1" ht="22.8" customHeight="1">
      <c r="A91" s="12"/>
      <c r="B91" s="202"/>
      <c r="C91" s="203"/>
      <c r="D91" s="204" t="s">
        <v>73</v>
      </c>
      <c r="E91" s="216" t="s">
        <v>1352</v>
      </c>
      <c r="F91" s="216" t="s">
        <v>2282</v>
      </c>
      <c r="G91" s="203"/>
      <c r="H91" s="203"/>
      <c r="I91" s="206"/>
      <c r="J91" s="217">
        <f>BK91</f>
        <v>0</v>
      </c>
      <c r="K91" s="203"/>
      <c r="L91" s="208"/>
      <c r="M91" s="209"/>
      <c r="N91" s="210"/>
      <c r="O91" s="210"/>
      <c r="P91" s="211">
        <f>SUM(P92:P114)</f>
        <v>0</v>
      </c>
      <c r="Q91" s="210"/>
      <c r="R91" s="211">
        <f>SUM(R92:R114)</f>
        <v>0.0056640000000000006</v>
      </c>
      <c r="S91" s="210"/>
      <c r="T91" s="212">
        <f>SUM(T92:T114)</f>
        <v>0.44880000000000003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3" t="s">
        <v>82</v>
      </c>
      <c r="AT91" s="214" t="s">
        <v>73</v>
      </c>
      <c r="AU91" s="214" t="s">
        <v>82</v>
      </c>
      <c r="AY91" s="213" t="s">
        <v>223</v>
      </c>
      <c r="BK91" s="215">
        <f>SUM(BK92:BK114)</f>
        <v>0</v>
      </c>
    </row>
    <row r="92" s="2" customFormat="1" ht="16.5" customHeight="1">
      <c r="A92" s="42"/>
      <c r="B92" s="43"/>
      <c r="C92" s="218" t="s">
        <v>82</v>
      </c>
      <c r="D92" s="218" t="s">
        <v>226</v>
      </c>
      <c r="E92" s="219" t="s">
        <v>2283</v>
      </c>
      <c r="F92" s="220" t="s">
        <v>2284</v>
      </c>
      <c r="G92" s="221" t="s">
        <v>240</v>
      </c>
      <c r="H92" s="222">
        <v>10</v>
      </c>
      <c r="I92" s="223"/>
      <c r="J92" s="224">
        <f>ROUND(I92*H92,2)</f>
        <v>0</v>
      </c>
      <c r="K92" s="220" t="s">
        <v>230</v>
      </c>
      <c r="L92" s="48"/>
      <c r="M92" s="225" t="s">
        <v>28</v>
      </c>
      <c r="N92" s="226" t="s">
        <v>45</v>
      </c>
      <c r="O92" s="88"/>
      <c r="P92" s="227">
        <f>O92*H92</f>
        <v>0</v>
      </c>
      <c r="Q92" s="227">
        <v>0</v>
      </c>
      <c r="R92" s="227">
        <f>Q92*H92</f>
        <v>0</v>
      </c>
      <c r="S92" s="227">
        <v>0.037999999999999999</v>
      </c>
      <c r="T92" s="228">
        <f>S92*H92</f>
        <v>0.38</v>
      </c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R92" s="229" t="s">
        <v>231</v>
      </c>
      <c r="AT92" s="229" t="s">
        <v>226</v>
      </c>
      <c r="AU92" s="229" t="s">
        <v>84</v>
      </c>
      <c r="AY92" s="21" t="s">
        <v>223</v>
      </c>
      <c r="BE92" s="230">
        <f>IF(N92="základní",J92,0)</f>
        <v>0</v>
      </c>
      <c r="BF92" s="230">
        <f>IF(N92="snížená",J92,0)</f>
        <v>0</v>
      </c>
      <c r="BG92" s="230">
        <f>IF(N92="zákl. přenesená",J92,0)</f>
        <v>0</v>
      </c>
      <c r="BH92" s="230">
        <f>IF(N92="sníž. přenesená",J92,0)</f>
        <v>0</v>
      </c>
      <c r="BI92" s="230">
        <f>IF(N92="nulová",J92,0)</f>
        <v>0</v>
      </c>
      <c r="BJ92" s="21" t="s">
        <v>82</v>
      </c>
      <c r="BK92" s="230">
        <f>ROUND(I92*H92,2)</f>
        <v>0</v>
      </c>
      <c r="BL92" s="21" t="s">
        <v>231</v>
      </c>
      <c r="BM92" s="229" t="s">
        <v>912</v>
      </c>
    </row>
    <row r="93" s="2" customFormat="1">
      <c r="A93" s="42"/>
      <c r="B93" s="43"/>
      <c r="C93" s="44"/>
      <c r="D93" s="231" t="s">
        <v>233</v>
      </c>
      <c r="E93" s="44"/>
      <c r="F93" s="232" t="s">
        <v>2285</v>
      </c>
      <c r="G93" s="44"/>
      <c r="H93" s="44"/>
      <c r="I93" s="233"/>
      <c r="J93" s="44"/>
      <c r="K93" s="44"/>
      <c r="L93" s="48"/>
      <c r="M93" s="234"/>
      <c r="N93" s="235"/>
      <c r="O93" s="88"/>
      <c r="P93" s="88"/>
      <c r="Q93" s="88"/>
      <c r="R93" s="88"/>
      <c r="S93" s="88"/>
      <c r="T93" s="89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T93" s="21" t="s">
        <v>233</v>
      </c>
      <c r="AU93" s="21" t="s">
        <v>84</v>
      </c>
    </row>
    <row r="94" s="2" customFormat="1" ht="24.15" customHeight="1">
      <c r="A94" s="42"/>
      <c r="B94" s="43"/>
      <c r="C94" s="218" t="s">
        <v>84</v>
      </c>
      <c r="D94" s="218" t="s">
        <v>226</v>
      </c>
      <c r="E94" s="219" t="s">
        <v>2286</v>
      </c>
      <c r="F94" s="220" t="s">
        <v>2287</v>
      </c>
      <c r="G94" s="221" t="s">
        <v>240</v>
      </c>
      <c r="H94" s="222">
        <v>3.2000000000000002</v>
      </c>
      <c r="I94" s="223"/>
      <c r="J94" s="224">
        <f>ROUND(I94*H94,2)</f>
        <v>0</v>
      </c>
      <c r="K94" s="220" t="s">
        <v>230</v>
      </c>
      <c r="L94" s="48"/>
      <c r="M94" s="225" t="s">
        <v>28</v>
      </c>
      <c r="N94" s="226" t="s">
        <v>45</v>
      </c>
      <c r="O94" s="88"/>
      <c r="P94" s="227">
        <f>O94*H94</f>
        <v>0</v>
      </c>
      <c r="Q94" s="227">
        <v>0.0011299999999999999</v>
      </c>
      <c r="R94" s="227">
        <f>Q94*H94</f>
        <v>0.0036159999999999999</v>
      </c>
      <c r="S94" s="227">
        <v>0.010999999999999999</v>
      </c>
      <c r="T94" s="228">
        <f>S94*H94</f>
        <v>0.035200000000000002</v>
      </c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R94" s="229" t="s">
        <v>231</v>
      </c>
      <c r="AT94" s="229" t="s">
        <v>226</v>
      </c>
      <c r="AU94" s="229" t="s">
        <v>84</v>
      </c>
      <c r="AY94" s="21" t="s">
        <v>223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21" t="s">
        <v>82</v>
      </c>
      <c r="BK94" s="230">
        <f>ROUND(I94*H94,2)</f>
        <v>0</v>
      </c>
      <c r="BL94" s="21" t="s">
        <v>231</v>
      </c>
      <c r="BM94" s="229" t="s">
        <v>921</v>
      </c>
    </row>
    <row r="95" s="2" customFormat="1">
      <c r="A95" s="42"/>
      <c r="B95" s="43"/>
      <c r="C95" s="44"/>
      <c r="D95" s="231" t="s">
        <v>233</v>
      </c>
      <c r="E95" s="44"/>
      <c r="F95" s="232" t="s">
        <v>2288</v>
      </c>
      <c r="G95" s="44"/>
      <c r="H95" s="44"/>
      <c r="I95" s="233"/>
      <c r="J95" s="44"/>
      <c r="K95" s="44"/>
      <c r="L95" s="48"/>
      <c r="M95" s="234"/>
      <c r="N95" s="235"/>
      <c r="O95" s="88"/>
      <c r="P95" s="88"/>
      <c r="Q95" s="88"/>
      <c r="R95" s="88"/>
      <c r="S95" s="88"/>
      <c r="T95" s="89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T95" s="21" t="s">
        <v>233</v>
      </c>
      <c r="AU95" s="21" t="s">
        <v>84</v>
      </c>
    </row>
    <row r="96" s="14" customFormat="1">
      <c r="A96" s="14"/>
      <c r="B96" s="247"/>
      <c r="C96" s="248"/>
      <c r="D96" s="238" t="s">
        <v>235</v>
      </c>
      <c r="E96" s="249" t="s">
        <v>28</v>
      </c>
      <c r="F96" s="250" t="s">
        <v>2289</v>
      </c>
      <c r="G96" s="248"/>
      <c r="H96" s="251">
        <v>3.2000000000000002</v>
      </c>
      <c r="I96" s="252"/>
      <c r="J96" s="248"/>
      <c r="K96" s="248"/>
      <c r="L96" s="253"/>
      <c r="M96" s="254"/>
      <c r="N96" s="255"/>
      <c r="O96" s="255"/>
      <c r="P96" s="255"/>
      <c r="Q96" s="255"/>
      <c r="R96" s="255"/>
      <c r="S96" s="255"/>
      <c r="T96" s="256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7" t="s">
        <v>235</v>
      </c>
      <c r="AU96" s="257" t="s">
        <v>84</v>
      </c>
      <c r="AV96" s="14" t="s">
        <v>84</v>
      </c>
      <c r="AW96" s="14" t="s">
        <v>35</v>
      </c>
      <c r="AX96" s="14" t="s">
        <v>74</v>
      </c>
      <c r="AY96" s="257" t="s">
        <v>223</v>
      </c>
    </row>
    <row r="97" s="16" customFormat="1">
      <c r="A97" s="16"/>
      <c r="B97" s="279"/>
      <c r="C97" s="280"/>
      <c r="D97" s="238" t="s">
        <v>235</v>
      </c>
      <c r="E97" s="281" t="s">
        <v>28</v>
      </c>
      <c r="F97" s="282" t="s">
        <v>564</v>
      </c>
      <c r="G97" s="280"/>
      <c r="H97" s="283">
        <v>3.2000000000000002</v>
      </c>
      <c r="I97" s="284"/>
      <c r="J97" s="280"/>
      <c r="K97" s="280"/>
      <c r="L97" s="285"/>
      <c r="M97" s="286"/>
      <c r="N97" s="287"/>
      <c r="O97" s="287"/>
      <c r="P97" s="287"/>
      <c r="Q97" s="287"/>
      <c r="R97" s="287"/>
      <c r="S97" s="287"/>
      <c r="T97" s="288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T97" s="289" t="s">
        <v>235</v>
      </c>
      <c r="AU97" s="289" t="s">
        <v>84</v>
      </c>
      <c r="AV97" s="16" t="s">
        <v>224</v>
      </c>
      <c r="AW97" s="16" t="s">
        <v>35</v>
      </c>
      <c r="AX97" s="16" t="s">
        <v>82</v>
      </c>
      <c r="AY97" s="289" t="s">
        <v>223</v>
      </c>
    </row>
    <row r="98" s="2" customFormat="1" ht="24.15" customHeight="1">
      <c r="A98" s="42"/>
      <c r="B98" s="43"/>
      <c r="C98" s="218" t="s">
        <v>224</v>
      </c>
      <c r="D98" s="218" t="s">
        <v>226</v>
      </c>
      <c r="E98" s="219" t="s">
        <v>2290</v>
      </c>
      <c r="F98" s="220" t="s">
        <v>2291</v>
      </c>
      <c r="G98" s="221" t="s">
        <v>240</v>
      </c>
      <c r="H98" s="222">
        <v>1.6000000000000001</v>
      </c>
      <c r="I98" s="223"/>
      <c r="J98" s="224">
        <f>ROUND(I98*H98,2)</f>
        <v>0</v>
      </c>
      <c r="K98" s="220" t="s">
        <v>230</v>
      </c>
      <c r="L98" s="48"/>
      <c r="M98" s="225" t="s">
        <v>28</v>
      </c>
      <c r="N98" s="226" t="s">
        <v>45</v>
      </c>
      <c r="O98" s="88"/>
      <c r="P98" s="227">
        <f>O98*H98</f>
        <v>0</v>
      </c>
      <c r="Q98" s="227">
        <v>0.0012800000000000001</v>
      </c>
      <c r="R98" s="227">
        <f>Q98*H98</f>
        <v>0.0020480000000000003</v>
      </c>
      <c r="S98" s="227">
        <v>0.021000000000000001</v>
      </c>
      <c r="T98" s="228">
        <f>S98*H98</f>
        <v>0.033600000000000005</v>
      </c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R98" s="229" t="s">
        <v>231</v>
      </c>
      <c r="AT98" s="229" t="s">
        <v>226</v>
      </c>
      <c r="AU98" s="229" t="s">
        <v>84</v>
      </c>
      <c r="AY98" s="21" t="s">
        <v>223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21" t="s">
        <v>82</v>
      </c>
      <c r="BK98" s="230">
        <f>ROUND(I98*H98,2)</f>
        <v>0</v>
      </c>
      <c r="BL98" s="21" t="s">
        <v>231</v>
      </c>
      <c r="BM98" s="229" t="s">
        <v>931</v>
      </c>
    </row>
    <row r="99" s="2" customFormat="1">
      <c r="A99" s="42"/>
      <c r="B99" s="43"/>
      <c r="C99" s="44"/>
      <c r="D99" s="231" t="s">
        <v>233</v>
      </c>
      <c r="E99" s="44"/>
      <c r="F99" s="232" t="s">
        <v>2292</v>
      </c>
      <c r="G99" s="44"/>
      <c r="H99" s="44"/>
      <c r="I99" s="233"/>
      <c r="J99" s="44"/>
      <c r="K99" s="44"/>
      <c r="L99" s="48"/>
      <c r="M99" s="234"/>
      <c r="N99" s="235"/>
      <c r="O99" s="88"/>
      <c r="P99" s="88"/>
      <c r="Q99" s="88"/>
      <c r="R99" s="88"/>
      <c r="S99" s="88"/>
      <c r="T99" s="89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T99" s="21" t="s">
        <v>233</v>
      </c>
      <c r="AU99" s="21" t="s">
        <v>84</v>
      </c>
    </row>
    <row r="100" s="14" customFormat="1">
      <c r="A100" s="14"/>
      <c r="B100" s="247"/>
      <c r="C100" s="248"/>
      <c r="D100" s="238" t="s">
        <v>235</v>
      </c>
      <c r="E100" s="249" t="s">
        <v>28</v>
      </c>
      <c r="F100" s="250" t="s">
        <v>2293</v>
      </c>
      <c r="G100" s="248"/>
      <c r="H100" s="251">
        <v>1.6000000000000001</v>
      </c>
      <c r="I100" s="252"/>
      <c r="J100" s="248"/>
      <c r="K100" s="248"/>
      <c r="L100" s="253"/>
      <c r="M100" s="254"/>
      <c r="N100" s="255"/>
      <c r="O100" s="255"/>
      <c r="P100" s="255"/>
      <c r="Q100" s="255"/>
      <c r="R100" s="255"/>
      <c r="S100" s="255"/>
      <c r="T100" s="256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7" t="s">
        <v>235</v>
      </c>
      <c r="AU100" s="257" t="s">
        <v>84</v>
      </c>
      <c r="AV100" s="14" t="s">
        <v>84</v>
      </c>
      <c r="AW100" s="14" t="s">
        <v>35</v>
      </c>
      <c r="AX100" s="14" t="s">
        <v>74</v>
      </c>
      <c r="AY100" s="257" t="s">
        <v>223</v>
      </c>
    </row>
    <row r="101" s="16" customFormat="1">
      <c r="A101" s="16"/>
      <c r="B101" s="279"/>
      <c r="C101" s="280"/>
      <c r="D101" s="238" t="s">
        <v>235</v>
      </c>
      <c r="E101" s="281" t="s">
        <v>28</v>
      </c>
      <c r="F101" s="282" t="s">
        <v>564</v>
      </c>
      <c r="G101" s="280"/>
      <c r="H101" s="283">
        <v>1.6000000000000001</v>
      </c>
      <c r="I101" s="284"/>
      <c r="J101" s="280"/>
      <c r="K101" s="280"/>
      <c r="L101" s="285"/>
      <c r="M101" s="286"/>
      <c r="N101" s="287"/>
      <c r="O101" s="287"/>
      <c r="P101" s="287"/>
      <c r="Q101" s="287"/>
      <c r="R101" s="287"/>
      <c r="S101" s="287"/>
      <c r="T101" s="288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T101" s="289" t="s">
        <v>235</v>
      </c>
      <c r="AU101" s="289" t="s">
        <v>84</v>
      </c>
      <c r="AV101" s="16" t="s">
        <v>224</v>
      </c>
      <c r="AW101" s="16" t="s">
        <v>35</v>
      </c>
      <c r="AX101" s="16" t="s">
        <v>82</v>
      </c>
      <c r="AY101" s="289" t="s">
        <v>223</v>
      </c>
    </row>
    <row r="102" s="2" customFormat="1" ht="16.5" customHeight="1">
      <c r="A102" s="42"/>
      <c r="B102" s="43"/>
      <c r="C102" s="218" t="s">
        <v>231</v>
      </c>
      <c r="D102" s="218" t="s">
        <v>226</v>
      </c>
      <c r="E102" s="219" t="s">
        <v>2294</v>
      </c>
      <c r="F102" s="220" t="s">
        <v>2295</v>
      </c>
      <c r="G102" s="221" t="s">
        <v>251</v>
      </c>
      <c r="H102" s="222">
        <v>24</v>
      </c>
      <c r="I102" s="223"/>
      <c r="J102" s="224">
        <f>ROUND(I102*H102,2)</f>
        <v>0</v>
      </c>
      <c r="K102" s="220" t="s">
        <v>28</v>
      </c>
      <c r="L102" s="48"/>
      <c r="M102" s="225" t="s">
        <v>28</v>
      </c>
      <c r="N102" s="226" t="s">
        <v>45</v>
      </c>
      <c r="O102" s="88"/>
      <c r="P102" s="227">
        <f>O102*H102</f>
        <v>0</v>
      </c>
      <c r="Q102" s="227">
        <v>0</v>
      </c>
      <c r="R102" s="227">
        <f>Q102*H102</f>
        <v>0</v>
      </c>
      <c r="S102" s="227">
        <v>0</v>
      </c>
      <c r="T102" s="228">
        <f>S102*H102</f>
        <v>0</v>
      </c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R102" s="229" t="s">
        <v>231</v>
      </c>
      <c r="AT102" s="229" t="s">
        <v>226</v>
      </c>
      <c r="AU102" s="229" t="s">
        <v>84</v>
      </c>
      <c r="AY102" s="21" t="s">
        <v>223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21" t="s">
        <v>82</v>
      </c>
      <c r="BK102" s="230">
        <f>ROUND(I102*H102,2)</f>
        <v>0</v>
      </c>
      <c r="BL102" s="21" t="s">
        <v>231</v>
      </c>
      <c r="BM102" s="229" t="s">
        <v>939</v>
      </c>
    </row>
    <row r="103" s="2" customFormat="1" ht="16.5" customHeight="1">
      <c r="A103" s="42"/>
      <c r="B103" s="43"/>
      <c r="C103" s="218" t="s">
        <v>261</v>
      </c>
      <c r="D103" s="218" t="s">
        <v>226</v>
      </c>
      <c r="E103" s="219" t="s">
        <v>2296</v>
      </c>
      <c r="F103" s="220" t="s">
        <v>2297</v>
      </c>
      <c r="G103" s="221" t="s">
        <v>2298</v>
      </c>
      <c r="H103" s="222">
        <v>1</v>
      </c>
      <c r="I103" s="223"/>
      <c r="J103" s="224">
        <f>ROUND(I103*H103,2)</f>
        <v>0</v>
      </c>
      <c r="K103" s="220" t="s">
        <v>28</v>
      </c>
      <c r="L103" s="48"/>
      <c r="M103" s="225" t="s">
        <v>28</v>
      </c>
      <c r="N103" s="226" t="s">
        <v>45</v>
      </c>
      <c r="O103" s="88"/>
      <c r="P103" s="227">
        <f>O103*H103</f>
        <v>0</v>
      </c>
      <c r="Q103" s="227">
        <v>0</v>
      </c>
      <c r="R103" s="227">
        <f>Q103*H103</f>
        <v>0</v>
      </c>
      <c r="S103" s="227">
        <v>0</v>
      </c>
      <c r="T103" s="228">
        <f>S103*H103</f>
        <v>0</v>
      </c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R103" s="229" t="s">
        <v>231</v>
      </c>
      <c r="AT103" s="229" t="s">
        <v>226</v>
      </c>
      <c r="AU103" s="229" t="s">
        <v>84</v>
      </c>
      <c r="AY103" s="21" t="s">
        <v>223</v>
      </c>
      <c r="BE103" s="230">
        <f>IF(N103="základní",J103,0)</f>
        <v>0</v>
      </c>
      <c r="BF103" s="230">
        <f>IF(N103="snížená",J103,0)</f>
        <v>0</v>
      </c>
      <c r="BG103" s="230">
        <f>IF(N103="zákl. přenesená",J103,0)</f>
        <v>0</v>
      </c>
      <c r="BH103" s="230">
        <f>IF(N103="sníž. přenesená",J103,0)</f>
        <v>0</v>
      </c>
      <c r="BI103" s="230">
        <f>IF(N103="nulová",J103,0)</f>
        <v>0</v>
      </c>
      <c r="BJ103" s="21" t="s">
        <v>82</v>
      </c>
      <c r="BK103" s="230">
        <f>ROUND(I103*H103,2)</f>
        <v>0</v>
      </c>
      <c r="BL103" s="21" t="s">
        <v>231</v>
      </c>
      <c r="BM103" s="229" t="s">
        <v>947</v>
      </c>
    </row>
    <row r="104" s="2" customFormat="1" ht="16.5" customHeight="1">
      <c r="A104" s="42"/>
      <c r="B104" s="43"/>
      <c r="C104" s="218" t="s">
        <v>268</v>
      </c>
      <c r="D104" s="218" t="s">
        <v>226</v>
      </c>
      <c r="E104" s="219" t="s">
        <v>2299</v>
      </c>
      <c r="F104" s="220" t="s">
        <v>2300</v>
      </c>
      <c r="G104" s="221" t="s">
        <v>1624</v>
      </c>
      <c r="H104" s="222">
        <v>16</v>
      </c>
      <c r="I104" s="223"/>
      <c r="J104" s="224">
        <f>ROUND(I104*H104,2)</f>
        <v>0</v>
      </c>
      <c r="K104" s="220" t="s">
        <v>28</v>
      </c>
      <c r="L104" s="48"/>
      <c r="M104" s="225" t="s">
        <v>28</v>
      </c>
      <c r="N104" s="226" t="s">
        <v>45</v>
      </c>
      <c r="O104" s="88"/>
      <c r="P104" s="227">
        <f>O104*H104</f>
        <v>0</v>
      </c>
      <c r="Q104" s="227">
        <v>0</v>
      </c>
      <c r="R104" s="227">
        <f>Q104*H104</f>
        <v>0</v>
      </c>
      <c r="S104" s="227">
        <v>0</v>
      </c>
      <c r="T104" s="228">
        <f>S104*H104</f>
        <v>0</v>
      </c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R104" s="229" t="s">
        <v>231</v>
      </c>
      <c r="AT104" s="229" t="s">
        <v>226</v>
      </c>
      <c r="AU104" s="229" t="s">
        <v>84</v>
      </c>
      <c r="AY104" s="21" t="s">
        <v>223</v>
      </c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21" t="s">
        <v>82</v>
      </c>
      <c r="BK104" s="230">
        <f>ROUND(I104*H104,2)</f>
        <v>0</v>
      </c>
      <c r="BL104" s="21" t="s">
        <v>231</v>
      </c>
      <c r="BM104" s="229" t="s">
        <v>955</v>
      </c>
    </row>
    <row r="105" s="2" customFormat="1" ht="16.5" customHeight="1">
      <c r="A105" s="42"/>
      <c r="B105" s="43"/>
      <c r="C105" s="218" t="s">
        <v>274</v>
      </c>
      <c r="D105" s="218" t="s">
        <v>226</v>
      </c>
      <c r="E105" s="219" t="s">
        <v>2301</v>
      </c>
      <c r="F105" s="220" t="s">
        <v>2302</v>
      </c>
      <c r="G105" s="221" t="s">
        <v>2298</v>
      </c>
      <c r="H105" s="222">
        <v>1</v>
      </c>
      <c r="I105" s="223"/>
      <c r="J105" s="224">
        <f>ROUND(I105*H105,2)</f>
        <v>0</v>
      </c>
      <c r="K105" s="220" t="s">
        <v>28</v>
      </c>
      <c r="L105" s="48"/>
      <c r="M105" s="225" t="s">
        <v>28</v>
      </c>
      <c r="N105" s="226" t="s">
        <v>45</v>
      </c>
      <c r="O105" s="88"/>
      <c r="P105" s="227">
        <f>O105*H105</f>
        <v>0</v>
      </c>
      <c r="Q105" s="227">
        <v>0</v>
      </c>
      <c r="R105" s="227">
        <f>Q105*H105</f>
        <v>0</v>
      </c>
      <c r="S105" s="227">
        <v>0</v>
      </c>
      <c r="T105" s="228">
        <f>S105*H105</f>
        <v>0</v>
      </c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R105" s="229" t="s">
        <v>231</v>
      </c>
      <c r="AT105" s="229" t="s">
        <v>226</v>
      </c>
      <c r="AU105" s="229" t="s">
        <v>84</v>
      </c>
      <c r="AY105" s="21" t="s">
        <v>223</v>
      </c>
      <c r="BE105" s="230">
        <f>IF(N105="základní",J105,0)</f>
        <v>0</v>
      </c>
      <c r="BF105" s="230">
        <f>IF(N105="snížená",J105,0)</f>
        <v>0</v>
      </c>
      <c r="BG105" s="230">
        <f>IF(N105="zákl. přenesená",J105,0)</f>
        <v>0</v>
      </c>
      <c r="BH105" s="230">
        <f>IF(N105="sníž. přenesená",J105,0)</f>
        <v>0</v>
      </c>
      <c r="BI105" s="230">
        <f>IF(N105="nulová",J105,0)</f>
        <v>0</v>
      </c>
      <c r="BJ105" s="21" t="s">
        <v>82</v>
      </c>
      <c r="BK105" s="230">
        <f>ROUND(I105*H105,2)</f>
        <v>0</v>
      </c>
      <c r="BL105" s="21" t="s">
        <v>231</v>
      </c>
      <c r="BM105" s="229" t="s">
        <v>966</v>
      </c>
    </row>
    <row r="106" s="2" customFormat="1" ht="24.15" customHeight="1">
      <c r="A106" s="42"/>
      <c r="B106" s="43"/>
      <c r="C106" s="218" t="s">
        <v>281</v>
      </c>
      <c r="D106" s="218" t="s">
        <v>226</v>
      </c>
      <c r="E106" s="219" t="s">
        <v>2303</v>
      </c>
      <c r="F106" s="220" t="s">
        <v>2304</v>
      </c>
      <c r="G106" s="221" t="s">
        <v>256</v>
      </c>
      <c r="H106" s="222">
        <v>0.44900000000000001</v>
      </c>
      <c r="I106" s="223"/>
      <c r="J106" s="224">
        <f>ROUND(I106*H106,2)</f>
        <v>0</v>
      </c>
      <c r="K106" s="220" t="s">
        <v>230</v>
      </c>
      <c r="L106" s="48"/>
      <c r="M106" s="225" t="s">
        <v>28</v>
      </c>
      <c r="N106" s="226" t="s">
        <v>45</v>
      </c>
      <c r="O106" s="88"/>
      <c r="P106" s="227">
        <f>O106*H106</f>
        <v>0</v>
      </c>
      <c r="Q106" s="227">
        <v>0</v>
      </c>
      <c r="R106" s="227">
        <f>Q106*H106</f>
        <v>0</v>
      </c>
      <c r="S106" s="227">
        <v>0</v>
      </c>
      <c r="T106" s="228">
        <f>S106*H106</f>
        <v>0</v>
      </c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R106" s="229" t="s">
        <v>231</v>
      </c>
      <c r="AT106" s="229" t="s">
        <v>226</v>
      </c>
      <c r="AU106" s="229" t="s">
        <v>84</v>
      </c>
      <c r="AY106" s="21" t="s">
        <v>223</v>
      </c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21" t="s">
        <v>82</v>
      </c>
      <c r="BK106" s="230">
        <f>ROUND(I106*H106,2)</f>
        <v>0</v>
      </c>
      <c r="BL106" s="21" t="s">
        <v>231</v>
      </c>
      <c r="BM106" s="229" t="s">
        <v>976</v>
      </c>
    </row>
    <row r="107" s="2" customFormat="1">
      <c r="A107" s="42"/>
      <c r="B107" s="43"/>
      <c r="C107" s="44"/>
      <c r="D107" s="231" t="s">
        <v>233</v>
      </c>
      <c r="E107" s="44"/>
      <c r="F107" s="232" t="s">
        <v>2305</v>
      </c>
      <c r="G107" s="44"/>
      <c r="H107" s="44"/>
      <c r="I107" s="233"/>
      <c r="J107" s="44"/>
      <c r="K107" s="44"/>
      <c r="L107" s="48"/>
      <c r="M107" s="234"/>
      <c r="N107" s="235"/>
      <c r="O107" s="88"/>
      <c r="P107" s="88"/>
      <c r="Q107" s="88"/>
      <c r="R107" s="88"/>
      <c r="S107" s="88"/>
      <c r="T107" s="89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T107" s="21" t="s">
        <v>233</v>
      </c>
      <c r="AU107" s="21" t="s">
        <v>84</v>
      </c>
    </row>
    <row r="108" s="2" customFormat="1" ht="16.5" customHeight="1">
      <c r="A108" s="42"/>
      <c r="B108" s="43"/>
      <c r="C108" s="218" t="s">
        <v>287</v>
      </c>
      <c r="D108" s="218" t="s">
        <v>226</v>
      </c>
      <c r="E108" s="219" t="s">
        <v>663</v>
      </c>
      <c r="F108" s="220" t="s">
        <v>2306</v>
      </c>
      <c r="G108" s="221" t="s">
        <v>256</v>
      </c>
      <c r="H108" s="222">
        <v>0.44900000000000001</v>
      </c>
      <c r="I108" s="223"/>
      <c r="J108" s="224">
        <f>ROUND(I108*H108,2)</f>
        <v>0</v>
      </c>
      <c r="K108" s="220" t="s">
        <v>230</v>
      </c>
      <c r="L108" s="48"/>
      <c r="M108" s="225" t="s">
        <v>28</v>
      </c>
      <c r="N108" s="226" t="s">
        <v>45</v>
      </c>
      <c r="O108" s="88"/>
      <c r="P108" s="227">
        <f>O108*H108</f>
        <v>0</v>
      </c>
      <c r="Q108" s="227">
        <v>0</v>
      </c>
      <c r="R108" s="227">
        <f>Q108*H108</f>
        <v>0</v>
      </c>
      <c r="S108" s="227">
        <v>0</v>
      </c>
      <c r="T108" s="228">
        <f>S108*H108</f>
        <v>0</v>
      </c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R108" s="229" t="s">
        <v>231</v>
      </c>
      <c r="AT108" s="229" t="s">
        <v>226</v>
      </c>
      <c r="AU108" s="229" t="s">
        <v>84</v>
      </c>
      <c r="AY108" s="21" t="s">
        <v>223</v>
      </c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21" t="s">
        <v>82</v>
      </c>
      <c r="BK108" s="230">
        <f>ROUND(I108*H108,2)</f>
        <v>0</v>
      </c>
      <c r="BL108" s="21" t="s">
        <v>231</v>
      </c>
      <c r="BM108" s="229" t="s">
        <v>986</v>
      </c>
    </row>
    <row r="109" s="2" customFormat="1">
      <c r="A109" s="42"/>
      <c r="B109" s="43"/>
      <c r="C109" s="44"/>
      <c r="D109" s="231" t="s">
        <v>233</v>
      </c>
      <c r="E109" s="44"/>
      <c r="F109" s="232" t="s">
        <v>666</v>
      </c>
      <c r="G109" s="44"/>
      <c r="H109" s="44"/>
      <c r="I109" s="233"/>
      <c r="J109" s="44"/>
      <c r="K109" s="44"/>
      <c r="L109" s="48"/>
      <c r="M109" s="234"/>
      <c r="N109" s="235"/>
      <c r="O109" s="88"/>
      <c r="P109" s="88"/>
      <c r="Q109" s="88"/>
      <c r="R109" s="88"/>
      <c r="S109" s="88"/>
      <c r="T109" s="89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T109" s="21" t="s">
        <v>233</v>
      </c>
      <c r="AU109" s="21" t="s">
        <v>84</v>
      </c>
    </row>
    <row r="110" s="2" customFormat="1" ht="16.5" customHeight="1">
      <c r="A110" s="42"/>
      <c r="B110" s="43"/>
      <c r="C110" s="218" t="s">
        <v>293</v>
      </c>
      <c r="D110" s="218" t="s">
        <v>226</v>
      </c>
      <c r="E110" s="219" t="s">
        <v>668</v>
      </c>
      <c r="F110" s="220" t="s">
        <v>2307</v>
      </c>
      <c r="G110" s="221" t="s">
        <v>256</v>
      </c>
      <c r="H110" s="222">
        <v>4.4900000000000002</v>
      </c>
      <c r="I110" s="223"/>
      <c r="J110" s="224">
        <f>ROUND(I110*H110,2)</f>
        <v>0</v>
      </c>
      <c r="K110" s="220" t="s">
        <v>230</v>
      </c>
      <c r="L110" s="48"/>
      <c r="M110" s="225" t="s">
        <v>28</v>
      </c>
      <c r="N110" s="226" t="s">
        <v>45</v>
      </c>
      <c r="O110" s="88"/>
      <c r="P110" s="227">
        <f>O110*H110</f>
        <v>0</v>
      </c>
      <c r="Q110" s="227">
        <v>0</v>
      </c>
      <c r="R110" s="227">
        <f>Q110*H110</f>
        <v>0</v>
      </c>
      <c r="S110" s="227">
        <v>0</v>
      </c>
      <c r="T110" s="228">
        <f>S110*H110</f>
        <v>0</v>
      </c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R110" s="229" t="s">
        <v>231</v>
      </c>
      <c r="AT110" s="229" t="s">
        <v>226</v>
      </c>
      <c r="AU110" s="229" t="s">
        <v>84</v>
      </c>
      <c r="AY110" s="21" t="s">
        <v>223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21" t="s">
        <v>82</v>
      </c>
      <c r="BK110" s="230">
        <f>ROUND(I110*H110,2)</f>
        <v>0</v>
      </c>
      <c r="BL110" s="21" t="s">
        <v>231</v>
      </c>
      <c r="BM110" s="229" t="s">
        <v>1001</v>
      </c>
    </row>
    <row r="111" s="2" customFormat="1">
      <c r="A111" s="42"/>
      <c r="B111" s="43"/>
      <c r="C111" s="44"/>
      <c r="D111" s="231" t="s">
        <v>233</v>
      </c>
      <c r="E111" s="44"/>
      <c r="F111" s="232" t="s">
        <v>671</v>
      </c>
      <c r="G111" s="44"/>
      <c r="H111" s="44"/>
      <c r="I111" s="233"/>
      <c r="J111" s="44"/>
      <c r="K111" s="44"/>
      <c r="L111" s="48"/>
      <c r="M111" s="234"/>
      <c r="N111" s="235"/>
      <c r="O111" s="88"/>
      <c r="P111" s="88"/>
      <c r="Q111" s="88"/>
      <c r="R111" s="88"/>
      <c r="S111" s="88"/>
      <c r="T111" s="89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T111" s="21" t="s">
        <v>233</v>
      </c>
      <c r="AU111" s="21" t="s">
        <v>84</v>
      </c>
    </row>
    <row r="112" s="14" customFormat="1">
      <c r="A112" s="14"/>
      <c r="B112" s="247"/>
      <c r="C112" s="248"/>
      <c r="D112" s="238" t="s">
        <v>235</v>
      </c>
      <c r="E112" s="248"/>
      <c r="F112" s="250" t="s">
        <v>2308</v>
      </c>
      <c r="G112" s="248"/>
      <c r="H112" s="251">
        <v>4.4900000000000002</v>
      </c>
      <c r="I112" s="252"/>
      <c r="J112" s="248"/>
      <c r="K112" s="248"/>
      <c r="L112" s="253"/>
      <c r="M112" s="254"/>
      <c r="N112" s="255"/>
      <c r="O112" s="255"/>
      <c r="P112" s="255"/>
      <c r="Q112" s="255"/>
      <c r="R112" s="255"/>
      <c r="S112" s="255"/>
      <c r="T112" s="256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7" t="s">
        <v>235</v>
      </c>
      <c r="AU112" s="257" t="s">
        <v>84</v>
      </c>
      <c r="AV112" s="14" t="s">
        <v>84</v>
      </c>
      <c r="AW112" s="14" t="s">
        <v>4</v>
      </c>
      <c r="AX112" s="14" t="s">
        <v>82</v>
      </c>
      <c r="AY112" s="257" t="s">
        <v>223</v>
      </c>
    </row>
    <row r="113" s="2" customFormat="1" ht="21.75" customHeight="1">
      <c r="A113" s="42"/>
      <c r="B113" s="43"/>
      <c r="C113" s="218" t="s">
        <v>109</v>
      </c>
      <c r="D113" s="218" t="s">
        <v>226</v>
      </c>
      <c r="E113" s="219" t="s">
        <v>2309</v>
      </c>
      <c r="F113" s="220" t="s">
        <v>2310</v>
      </c>
      <c r="G113" s="221" t="s">
        <v>256</v>
      </c>
      <c r="H113" s="222">
        <v>0.44900000000000001</v>
      </c>
      <c r="I113" s="223"/>
      <c r="J113" s="224">
        <f>ROUND(I113*H113,2)</f>
        <v>0</v>
      </c>
      <c r="K113" s="220" t="s">
        <v>230</v>
      </c>
      <c r="L113" s="48"/>
      <c r="M113" s="225" t="s">
        <v>28</v>
      </c>
      <c r="N113" s="226" t="s">
        <v>45</v>
      </c>
      <c r="O113" s="88"/>
      <c r="P113" s="227">
        <f>O113*H113</f>
        <v>0</v>
      </c>
      <c r="Q113" s="227">
        <v>0</v>
      </c>
      <c r="R113" s="227">
        <f>Q113*H113</f>
        <v>0</v>
      </c>
      <c r="S113" s="227">
        <v>0</v>
      </c>
      <c r="T113" s="228">
        <f>S113*H113</f>
        <v>0</v>
      </c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R113" s="229" t="s">
        <v>231</v>
      </c>
      <c r="AT113" s="229" t="s">
        <v>226</v>
      </c>
      <c r="AU113" s="229" t="s">
        <v>84</v>
      </c>
      <c r="AY113" s="21" t="s">
        <v>223</v>
      </c>
      <c r="BE113" s="230">
        <f>IF(N113="základní",J113,0)</f>
        <v>0</v>
      </c>
      <c r="BF113" s="230">
        <f>IF(N113="snížená",J113,0)</f>
        <v>0</v>
      </c>
      <c r="BG113" s="230">
        <f>IF(N113="zákl. přenesená",J113,0)</f>
        <v>0</v>
      </c>
      <c r="BH113" s="230">
        <f>IF(N113="sníž. přenesená",J113,0)</f>
        <v>0</v>
      </c>
      <c r="BI113" s="230">
        <f>IF(N113="nulová",J113,0)</f>
        <v>0</v>
      </c>
      <c r="BJ113" s="21" t="s">
        <v>82</v>
      </c>
      <c r="BK113" s="230">
        <f>ROUND(I113*H113,2)</f>
        <v>0</v>
      </c>
      <c r="BL113" s="21" t="s">
        <v>231</v>
      </c>
      <c r="BM113" s="229" t="s">
        <v>1011</v>
      </c>
    </row>
    <row r="114" s="2" customFormat="1">
      <c r="A114" s="42"/>
      <c r="B114" s="43"/>
      <c r="C114" s="44"/>
      <c r="D114" s="231" t="s">
        <v>233</v>
      </c>
      <c r="E114" s="44"/>
      <c r="F114" s="232" t="s">
        <v>2311</v>
      </c>
      <c r="G114" s="44"/>
      <c r="H114" s="44"/>
      <c r="I114" s="233"/>
      <c r="J114" s="44"/>
      <c r="K114" s="44"/>
      <c r="L114" s="48"/>
      <c r="M114" s="234"/>
      <c r="N114" s="235"/>
      <c r="O114" s="88"/>
      <c r="P114" s="88"/>
      <c r="Q114" s="88"/>
      <c r="R114" s="88"/>
      <c r="S114" s="88"/>
      <c r="T114" s="89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T114" s="21" t="s">
        <v>233</v>
      </c>
      <c r="AU114" s="21" t="s">
        <v>84</v>
      </c>
    </row>
    <row r="115" s="12" customFormat="1" ht="25.92" customHeight="1">
      <c r="A115" s="12"/>
      <c r="B115" s="202"/>
      <c r="C115" s="203"/>
      <c r="D115" s="204" t="s">
        <v>73</v>
      </c>
      <c r="E115" s="205" t="s">
        <v>685</v>
      </c>
      <c r="F115" s="205" t="s">
        <v>686</v>
      </c>
      <c r="G115" s="203"/>
      <c r="H115" s="203"/>
      <c r="I115" s="206"/>
      <c r="J115" s="207">
        <f>BK115</f>
        <v>0</v>
      </c>
      <c r="K115" s="203"/>
      <c r="L115" s="208"/>
      <c r="M115" s="209"/>
      <c r="N115" s="210"/>
      <c r="O115" s="210"/>
      <c r="P115" s="211">
        <f>P116+P123+P144+P201+P212+P221</f>
        <v>0</v>
      </c>
      <c r="Q115" s="210"/>
      <c r="R115" s="211">
        <f>R116+R123+R144+R201+R212+R221</f>
        <v>0.3613804000000001</v>
      </c>
      <c r="S115" s="210"/>
      <c r="T115" s="212">
        <f>T116+T123+T144+T201+T212+T221</f>
        <v>0.085699999999999998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13" t="s">
        <v>84</v>
      </c>
      <c r="AT115" s="214" t="s">
        <v>73</v>
      </c>
      <c r="AU115" s="214" t="s">
        <v>74</v>
      </c>
      <c r="AY115" s="213" t="s">
        <v>223</v>
      </c>
      <c r="BK115" s="215">
        <f>BK116+BK123+BK144+BK201+BK212+BK221</f>
        <v>0</v>
      </c>
    </row>
    <row r="116" s="12" customFormat="1" ht="22.8" customHeight="1">
      <c r="A116" s="12"/>
      <c r="B116" s="202"/>
      <c r="C116" s="203"/>
      <c r="D116" s="204" t="s">
        <v>73</v>
      </c>
      <c r="E116" s="216" t="s">
        <v>1250</v>
      </c>
      <c r="F116" s="216" t="s">
        <v>2312</v>
      </c>
      <c r="G116" s="203"/>
      <c r="H116" s="203"/>
      <c r="I116" s="206"/>
      <c r="J116" s="217">
        <f>BK116</f>
        <v>0</v>
      </c>
      <c r="K116" s="203"/>
      <c r="L116" s="208"/>
      <c r="M116" s="209"/>
      <c r="N116" s="210"/>
      <c r="O116" s="210"/>
      <c r="P116" s="211">
        <f>SUM(P117:P122)</f>
        <v>0</v>
      </c>
      <c r="Q116" s="210"/>
      <c r="R116" s="211">
        <f>SUM(R117:R122)</f>
        <v>0.0026100000000000003</v>
      </c>
      <c r="S116" s="210"/>
      <c r="T116" s="212">
        <f>SUM(T117:T122)</f>
        <v>0.0044999999999999997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13" t="s">
        <v>84</v>
      </c>
      <c r="AT116" s="214" t="s">
        <v>73</v>
      </c>
      <c r="AU116" s="214" t="s">
        <v>82</v>
      </c>
      <c r="AY116" s="213" t="s">
        <v>223</v>
      </c>
      <c r="BK116" s="215">
        <f>SUM(BK117:BK122)</f>
        <v>0</v>
      </c>
    </row>
    <row r="117" s="2" customFormat="1" ht="21.75" customHeight="1">
      <c r="A117" s="42"/>
      <c r="B117" s="43"/>
      <c r="C117" s="218" t="s">
        <v>8</v>
      </c>
      <c r="D117" s="218" t="s">
        <v>226</v>
      </c>
      <c r="E117" s="219" t="s">
        <v>2313</v>
      </c>
      <c r="F117" s="220" t="s">
        <v>2314</v>
      </c>
      <c r="G117" s="221" t="s">
        <v>2315</v>
      </c>
      <c r="H117" s="222">
        <v>1</v>
      </c>
      <c r="I117" s="223"/>
      <c r="J117" s="224">
        <f>ROUND(I117*H117,2)</f>
        <v>0</v>
      </c>
      <c r="K117" s="220" t="s">
        <v>230</v>
      </c>
      <c r="L117" s="48"/>
      <c r="M117" s="225" t="s">
        <v>28</v>
      </c>
      <c r="N117" s="226" t="s">
        <v>45</v>
      </c>
      <c r="O117" s="88"/>
      <c r="P117" s="227">
        <f>O117*H117</f>
        <v>0</v>
      </c>
      <c r="Q117" s="227">
        <v>0.0025400000000000002</v>
      </c>
      <c r="R117" s="227">
        <f>Q117*H117</f>
        <v>0.0025400000000000002</v>
      </c>
      <c r="S117" s="227">
        <v>0</v>
      </c>
      <c r="T117" s="228">
        <f>S117*H117</f>
        <v>0</v>
      </c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R117" s="229" t="s">
        <v>257</v>
      </c>
      <c r="AT117" s="229" t="s">
        <v>226</v>
      </c>
      <c r="AU117" s="229" t="s">
        <v>84</v>
      </c>
      <c r="AY117" s="21" t="s">
        <v>223</v>
      </c>
      <c r="BE117" s="230">
        <f>IF(N117="základní",J117,0)</f>
        <v>0</v>
      </c>
      <c r="BF117" s="230">
        <f>IF(N117="snížená",J117,0)</f>
        <v>0</v>
      </c>
      <c r="BG117" s="230">
        <f>IF(N117="zákl. přenesená",J117,0)</f>
        <v>0</v>
      </c>
      <c r="BH117" s="230">
        <f>IF(N117="sníž. přenesená",J117,0)</f>
        <v>0</v>
      </c>
      <c r="BI117" s="230">
        <f>IF(N117="nulová",J117,0)</f>
        <v>0</v>
      </c>
      <c r="BJ117" s="21" t="s">
        <v>82</v>
      </c>
      <c r="BK117" s="230">
        <f>ROUND(I117*H117,2)</f>
        <v>0</v>
      </c>
      <c r="BL117" s="21" t="s">
        <v>257</v>
      </c>
      <c r="BM117" s="229" t="s">
        <v>231</v>
      </c>
    </row>
    <row r="118" s="2" customFormat="1">
      <c r="A118" s="42"/>
      <c r="B118" s="43"/>
      <c r="C118" s="44"/>
      <c r="D118" s="231" t="s">
        <v>233</v>
      </c>
      <c r="E118" s="44"/>
      <c r="F118" s="232" t="s">
        <v>2316</v>
      </c>
      <c r="G118" s="44"/>
      <c r="H118" s="44"/>
      <c r="I118" s="233"/>
      <c r="J118" s="44"/>
      <c r="K118" s="44"/>
      <c r="L118" s="48"/>
      <c r="M118" s="234"/>
      <c r="N118" s="235"/>
      <c r="O118" s="88"/>
      <c r="P118" s="88"/>
      <c r="Q118" s="88"/>
      <c r="R118" s="88"/>
      <c r="S118" s="88"/>
      <c r="T118" s="89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T118" s="21" t="s">
        <v>233</v>
      </c>
      <c r="AU118" s="21" t="s">
        <v>84</v>
      </c>
    </row>
    <row r="119" s="2" customFormat="1" ht="16.5" customHeight="1">
      <c r="A119" s="42"/>
      <c r="B119" s="43"/>
      <c r="C119" s="218" t="s">
        <v>313</v>
      </c>
      <c r="D119" s="218" t="s">
        <v>226</v>
      </c>
      <c r="E119" s="219" t="s">
        <v>2317</v>
      </c>
      <c r="F119" s="220" t="s">
        <v>2318</v>
      </c>
      <c r="G119" s="221" t="s">
        <v>251</v>
      </c>
      <c r="H119" s="222">
        <v>1</v>
      </c>
      <c r="I119" s="223"/>
      <c r="J119" s="224">
        <f>ROUND(I119*H119,2)</f>
        <v>0</v>
      </c>
      <c r="K119" s="220" t="s">
        <v>230</v>
      </c>
      <c r="L119" s="48"/>
      <c r="M119" s="225" t="s">
        <v>28</v>
      </c>
      <c r="N119" s="226" t="s">
        <v>45</v>
      </c>
      <c r="O119" s="88"/>
      <c r="P119" s="227">
        <f>O119*H119</f>
        <v>0</v>
      </c>
      <c r="Q119" s="227">
        <v>6.9999999999999994E-05</v>
      </c>
      <c r="R119" s="227">
        <f>Q119*H119</f>
        <v>6.9999999999999994E-05</v>
      </c>
      <c r="S119" s="227">
        <v>0.0044999999999999997</v>
      </c>
      <c r="T119" s="228">
        <f>S119*H119</f>
        <v>0.0044999999999999997</v>
      </c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R119" s="229" t="s">
        <v>257</v>
      </c>
      <c r="AT119" s="229" t="s">
        <v>226</v>
      </c>
      <c r="AU119" s="229" t="s">
        <v>84</v>
      </c>
      <c r="AY119" s="21" t="s">
        <v>223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21" t="s">
        <v>82</v>
      </c>
      <c r="BK119" s="230">
        <f>ROUND(I119*H119,2)</f>
        <v>0</v>
      </c>
      <c r="BL119" s="21" t="s">
        <v>257</v>
      </c>
      <c r="BM119" s="229" t="s">
        <v>268</v>
      </c>
    </row>
    <row r="120" s="2" customFormat="1">
      <c r="A120" s="42"/>
      <c r="B120" s="43"/>
      <c r="C120" s="44"/>
      <c r="D120" s="231" t="s">
        <v>233</v>
      </c>
      <c r="E120" s="44"/>
      <c r="F120" s="232" t="s">
        <v>2319</v>
      </c>
      <c r="G120" s="44"/>
      <c r="H120" s="44"/>
      <c r="I120" s="233"/>
      <c r="J120" s="44"/>
      <c r="K120" s="44"/>
      <c r="L120" s="48"/>
      <c r="M120" s="234"/>
      <c r="N120" s="235"/>
      <c r="O120" s="88"/>
      <c r="P120" s="88"/>
      <c r="Q120" s="88"/>
      <c r="R120" s="88"/>
      <c r="S120" s="88"/>
      <c r="T120" s="89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T120" s="21" t="s">
        <v>233</v>
      </c>
      <c r="AU120" s="21" t="s">
        <v>84</v>
      </c>
    </row>
    <row r="121" s="2" customFormat="1" ht="24.15" customHeight="1">
      <c r="A121" s="42"/>
      <c r="B121" s="43"/>
      <c r="C121" s="218" t="s">
        <v>318</v>
      </c>
      <c r="D121" s="218" t="s">
        <v>226</v>
      </c>
      <c r="E121" s="219" t="s">
        <v>2320</v>
      </c>
      <c r="F121" s="220" t="s">
        <v>2321</v>
      </c>
      <c r="G121" s="221" t="s">
        <v>2322</v>
      </c>
      <c r="H121" s="314"/>
      <c r="I121" s="223"/>
      <c r="J121" s="224">
        <f>ROUND(I121*H121,2)</f>
        <v>0</v>
      </c>
      <c r="K121" s="220" t="s">
        <v>230</v>
      </c>
      <c r="L121" s="48"/>
      <c r="M121" s="225" t="s">
        <v>28</v>
      </c>
      <c r="N121" s="226" t="s">
        <v>45</v>
      </c>
      <c r="O121" s="88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R121" s="229" t="s">
        <v>257</v>
      </c>
      <c r="AT121" s="229" t="s">
        <v>226</v>
      </c>
      <c r="AU121" s="229" t="s">
        <v>84</v>
      </c>
      <c r="AY121" s="21" t="s">
        <v>223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21" t="s">
        <v>82</v>
      </c>
      <c r="BK121" s="230">
        <f>ROUND(I121*H121,2)</f>
        <v>0</v>
      </c>
      <c r="BL121" s="21" t="s">
        <v>257</v>
      </c>
      <c r="BM121" s="229" t="s">
        <v>281</v>
      </c>
    </row>
    <row r="122" s="2" customFormat="1">
      <c r="A122" s="42"/>
      <c r="B122" s="43"/>
      <c r="C122" s="44"/>
      <c r="D122" s="231" t="s">
        <v>233</v>
      </c>
      <c r="E122" s="44"/>
      <c r="F122" s="232" t="s">
        <v>2323</v>
      </c>
      <c r="G122" s="44"/>
      <c r="H122" s="44"/>
      <c r="I122" s="233"/>
      <c r="J122" s="44"/>
      <c r="K122" s="44"/>
      <c r="L122" s="48"/>
      <c r="M122" s="234"/>
      <c r="N122" s="235"/>
      <c r="O122" s="88"/>
      <c r="P122" s="88"/>
      <c r="Q122" s="88"/>
      <c r="R122" s="88"/>
      <c r="S122" s="88"/>
      <c r="T122" s="89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T122" s="21" t="s">
        <v>233</v>
      </c>
      <c r="AU122" s="21" t="s">
        <v>84</v>
      </c>
    </row>
    <row r="123" s="12" customFormat="1" ht="22.8" customHeight="1">
      <c r="A123" s="12"/>
      <c r="B123" s="202"/>
      <c r="C123" s="203"/>
      <c r="D123" s="204" t="s">
        <v>73</v>
      </c>
      <c r="E123" s="216" t="s">
        <v>1252</v>
      </c>
      <c r="F123" s="216" t="s">
        <v>2324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SUM(P124:P143)</f>
        <v>0</v>
      </c>
      <c r="Q123" s="210"/>
      <c r="R123" s="211">
        <f>SUM(R124:R143)</f>
        <v>0.29908000000000007</v>
      </c>
      <c r="S123" s="210"/>
      <c r="T123" s="212">
        <f>SUM(T124:T143)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84</v>
      </c>
      <c r="AT123" s="214" t="s">
        <v>73</v>
      </c>
      <c r="AU123" s="214" t="s">
        <v>82</v>
      </c>
      <c r="AY123" s="213" t="s">
        <v>223</v>
      </c>
      <c r="BK123" s="215">
        <f>SUM(BK124:BK143)</f>
        <v>0</v>
      </c>
    </row>
    <row r="124" s="2" customFormat="1" ht="16.5" customHeight="1">
      <c r="A124" s="42"/>
      <c r="B124" s="43"/>
      <c r="C124" s="218" t="s">
        <v>134</v>
      </c>
      <c r="D124" s="218" t="s">
        <v>226</v>
      </c>
      <c r="E124" s="219" t="s">
        <v>2325</v>
      </c>
      <c r="F124" s="220" t="s">
        <v>2326</v>
      </c>
      <c r="G124" s="221" t="s">
        <v>240</v>
      </c>
      <c r="H124" s="222">
        <v>165</v>
      </c>
      <c r="I124" s="223"/>
      <c r="J124" s="224">
        <f>ROUND(I124*H124,2)</f>
        <v>0</v>
      </c>
      <c r="K124" s="220" t="s">
        <v>230</v>
      </c>
      <c r="L124" s="48"/>
      <c r="M124" s="225" t="s">
        <v>28</v>
      </c>
      <c r="N124" s="226" t="s">
        <v>45</v>
      </c>
      <c r="O124" s="88"/>
      <c r="P124" s="227">
        <f>O124*H124</f>
        <v>0</v>
      </c>
      <c r="Q124" s="227">
        <v>0.00050000000000000001</v>
      </c>
      <c r="R124" s="227">
        <f>Q124*H124</f>
        <v>0.082500000000000004</v>
      </c>
      <c r="S124" s="227">
        <v>0</v>
      </c>
      <c r="T124" s="228">
        <f>S124*H124</f>
        <v>0</v>
      </c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R124" s="229" t="s">
        <v>257</v>
      </c>
      <c r="AT124" s="229" t="s">
        <v>226</v>
      </c>
      <c r="AU124" s="229" t="s">
        <v>84</v>
      </c>
      <c r="AY124" s="21" t="s">
        <v>223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21" t="s">
        <v>82</v>
      </c>
      <c r="BK124" s="230">
        <f>ROUND(I124*H124,2)</f>
        <v>0</v>
      </c>
      <c r="BL124" s="21" t="s">
        <v>257</v>
      </c>
      <c r="BM124" s="229" t="s">
        <v>293</v>
      </c>
    </row>
    <row r="125" s="2" customFormat="1">
      <c r="A125" s="42"/>
      <c r="B125" s="43"/>
      <c r="C125" s="44"/>
      <c r="D125" s="231" t="s">
        <v>233</v>
      </c>
      <c r="E125" s="44"/>
      <c r="F125" s="232" t="s">
        <v>2327</v>
      </c>
      <c r="G125" s="44"/>
      <c r="H125" s="44"/>
      <c r="I125" s="233"/>
      <c r="J125" s="44"/>
      <c r="K125" s="44"/>
      <c r="L125" s="48"/>
      <c r="M125" s="234"/>
      <c r="N125" s="235"/>
      <c r="O125" s="88"/>
      <c r="P125" s="88"/>
      <c r="Q125" s="88"/>
      <c r="R125" s="88"/>
      <c r="S125" s="88"/>
      <c r="T125" s="89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T125" s="21" t="s">
        <v>233</v>
      </c>
      <c r="AU125" s="21" t="s">
        <v>84</v>
      </c>
    </row>
    <row r="126" s="2" customFormat="1" ht="16.5" customHeight="1">
      <c r="A126" s="42"/>
      <c r="B126" s="43"/>
      <c r="C126" s="218" t="s">
        <v>257</v>
      </c>
      <c r="D126" s="218" t="s">
        <v>226</v>
      </c>
      <c r="E126" s="219" t="s">
        <v>2328</v>
      </c>
      <c r="F126" s="220" t="s">
        <v>2329</v>
      </c>
      <c r="G126" s="221" t="s">
        <v>240</v>
      </c>
      <c r="H126" s="222">
        <v>96</v>
      </c>
      <c r="I126" s="223"/>
      <c r="J126" s="224">
        <f>ROUND(I126*H126,2)</f>
        <v>0</v>
      </c>
      <c r="K126" s="220" t="s">
        <v>230</v>
      </c>
      <c r="L126" s="48"/>
      <c r="M126" s="225" t="s">
        <v>28</v>
      </c>
      <c r="N126" s="226" t="s">
        <v>45</v>
      </c>
      <c r="O126" s="88"/>
      <c r="P126" s="227">
        <f>O126*H126</f>
        <v>0</v>
      </c>
      <c r="Q126" s="227">
        <v>0.00093999999999999997</v>
      </c>
      <c r="R126" s="227">
        <f>Q126*H126</f>
        <v>0.090240000000000001</v>
      </c>
      <c r="S126" s="227">
        <v>0</v>
      </c>
      <c r="T126" s="228">
        <f>S126*H126</f>
        <v>0</v>
      </c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R126" s="229" t="s">
        <v>257</v>
      </c>
      <c r="AT126" s="229" t="s">
        <v>226</v>
      </c>
      <c r="AU126" s="229" t="s">
        <v>84</v>
      </c>
      <c r="AY126" s="21" t="s">
        <v>223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21" t="s">
        <v>82</v>
      </c>
      <c r="BK126" s="230">
        <f>ROUND(I126*H126,2)</f>
        <v>0</v>
      </c>
      <c r="BL126" s="21" t="s">
        <v>257</v>
      </c>
      <c r="BM126" s="229" t="s">
        <v>8</v>
      </c>
    </row>
    <row r="127" s="2" customFormat="1">
      <c r="A127" s="42"/>
      <c r="B127" s="43"/>
      <c r="C127" s="44"/>
      <c r="D127" s="231" t="s">
        <v>233</v>
      </c>
      <c r="E127" s="44"/>
      <c r="F127" s="232" t="s">
        <v>2330</v>
      </c>
      <c r="G127" s="44"/>
      <c r="H127" s="44"/>
      <c r="I127" s="233"/>
      <c r="J127" s="44"/>
      <c r="K127" s="44"/>
      <c r="L127" s="48"/>
      <c r="M127" s="234"/>
      <c r="N127" s="235"/>
      <c r="O127" s="88"/>
      <c r="P127" s="88"/>
      <c r="Q127" s="88"/>
      <c r="R127" s="88"/>
      <c r="S127" s="88"/>
      <c r="T127" s="89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T127" s="21" t="s">
        <v>233</v>
      </c>
      <c r="AU127" s="21" t="s">
        <v>84</v>
      </c>
    </row>
    <row r="128" s="2" customFormat="1" ht="16.5" customHeight="1">
      <c r="A128" s="42"/>
      <c r="B128" s="43"/>
      <c r="C128" s="218" t="s">
        <v>333</v>
      </c>
      <c r="D128" s="218" t="s">
        <v>226</v>
      </c>
      <c r="E128" s="219" t="s">
        <v>2331</v>
      </c>
      <c r="F128" s="220" t="s">
        <v>2332</v>
      </c>
      <c r="G128" s="221" t="s">
        <v>240</v>
      </c>
      <c r="H128" s="222">
        <v>50</v>
      </c>
      <c r="I128" s="223"/>
      <c r="J128" s="224">
        <f>ROUND(I128*H128,2)</f>
        <v>0</v>
      </c>
      <c r="K128" s="220" t="s">
        <v>230</v>
      </c>
      <c r="L128" s="48"/>
      <c r="M128" s="225" t="s">
        <v>28</v>
      </c>
      <c r="N128" s="226" t="s">
        <v>45</v>
      </c>
      <c r="O128" s="88"/>
      <c r="P128" s="227">
        <f>O128*H128</f>
        <v>0</v>
      </c>
      <c r="Q128" s="227">
        <v>0.0011800000000000001</v>
      </c>
      <c r="R128" s="227">
        <f>Q128*H128</f>
        <v>0.059000000000000004</v>
      </c>
      <c r="S128" s="227">
        <v>0</v>
      </c>
      <c r="T128" s="228">
        <f>S128*H128</f>
        <v>0</v>
      </c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R128" s="229" t="s">
        <v>257</v>
      </c>
      <c r="AT128" s="229" t="s">
        <v>226</v>
      </c>
      <c r="AU128" s="229" t="s">
        <v>84</v>
      </c>
      <c r="AY128" s="21" t="s">
        <v>223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21" t="s">
        <v>82</v>
      </c>
      <c r="BK128" s="230">
        <f>ROUND(I128*H128,2)</f>
        <v>0</v>
      </c>
      <c r="BL128" s="21" t="s">
        <v>257</v>
      </c>
      <c r="BM128" s="229" t="s">
        <v>318</v>
      </c>
    </row>
    <row r="129" s="2" customFormat="1">
      <c r="A129" s="42"/>
      <c r="B129" s="43"/>
      <c r="C129" s="44"/>
      <c r="D129" s="231" t="s">
        <v>233</v>
      </c>
      <c r="E129" s="44"/>
      <c r="F129" s="232" t="s">
        <v>2333</v>
      </c>
      <c r="G129" s="44"/>
      <c r="H129" s="44"/>
      <c r="I129" s="233"/>
      <c r="J129" s="44"/>
      <c r="K129" s="44"/>
      <c r="L129" s="48"/>
      <c r="M129" s="234"/>
      <c r="N129" s="235"/>
      <c r="O129" s="88"/>
      <c r="P129" s="88"/>
      <c r="Q129" s="88"/>
      <c r="R129" s="88"/>
      <c r="S129" s="88"/>
      <c r="T129" s="89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T129" s="21" t="s">
        <v>233</v>
      </c>
      <c r="AU129" s="21" t="s">
        <v>84</v>
      </c>
    </row>
    <row r="130" s="2" customFormat="1" ht="16.5" customHeight="1">
      <c r="A130" s="42"/>
      <c r="B130" s="43"/>
      <c r="C130" s="218" t="s">
        <v>340</v>
      </c>
      <c r="D130" s="218" t="s">
        <v>226</v>
      </c>
      <c r="E130" s="219" t="s">
        <v>2334</v>
      </c>
      <c r="F130" s="220" t="s">
        <v>2335</v>
      </c>
      <c r="G130" s="221" t="s">
        <v>240</v>
      </c>
      <c r="H130" s="222">
        <v>3</v>
      </c>
      <c r="I130" s="223"/>
      <c r="J130" s="224">
        <f>ROUND(I130*H130,2)</f>
        <v>0</v>
      </c>
      <c r="K130" s="220" t="s">
        <v>230</v>
      </c>
      <c r="L130" s="48"/>
      <c r="M130" s="225" t="s">
        <v>28</v>
      </c>
      <c r="N130" s="226" t="s">
        <v>45</v>
      </c>
      <c r="O130" s="88"/>
      <c r="P130" s="227">
        <f>O130*H130</f>
        <v>0</v>
      </c>
      <c r="Q130" s="227">
        <v>0.00149</v>
      </c>
      <c r="R130" s="227">
        <f>Q130*H130</f>
        <v>0.00447</v>
      </c>
      <c r="S130" s="227">
        <v>0</v>
      </c>
      <c r="T130" s="228">
        <f>S130*H130</f>
        <v>0</v>
      </c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R130" s="229" t="s">
        <v>257</v>
      </c>
      <c r="AT130" s="229" t="s">
        <v>226</v>
      </c>
      <c r="AU130" s="229" t="s">
        <v>84</v>
      </c>
      <c r="AY130" s="21" t="s">
        <v>223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21" t="s">
        <v>82</v>
      </c>
      <c r="BK130" s="230">
        <f>ROUND(I130*H130,2)</f>
        <v>0</v>
      </c>
      <c r="BL130" s="21" t="s">
        <v>257</v>
      </c>
      <c r="BM130" s="229" t="s">
        <v>257</v>
      </c>
    </row>
    <row r="131" s="2" customFormat="1">
      <c r="A131" s="42"/>
      <c r="B131" s="43"/>
      <c r="C131" s="44"/>
      <c r="D131" s="231" t="s">
        <v>233</v>
      </c>
      <c r="E131" s="44"/>
      <c r="F131" s="232" t="s">
        <v>2336</v>
      </c>
      <c r="G131" s="44"/>
      <c r="H131" s="44"/>
      <c r="I131" s="233"/>
      <c r="J131" s="44"/>
      <c r="K131" s="44"/>
      <c r="L131" s="48"/>
      <c r="M131" s="234"/>
      <c r="N131" s="235"/>
      <c r="O131" s="88"/>
      <c r="P131" s="88"/>
      <c r="Q131" s="88"/>
      <c r="R131" s="88"/>
      <c r="S131" s="88"/>
      <c r="T131" s="89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T131" s="21" t="s">
        <v>233</v>
      </c>
      <c r="AU131" s="21" t="s">
        <v>84</v>
      </c>
    </row>
    <row r="132" s="2" customFormat="1" ht="16.5" customHeight="1">
      <c r="A132" s="42"/>
      <c r="B132" s="43"/>
      <c r="C132" s="218" t="s">
        <v>345</v>
      </c>
      <c r="D132" s="218" t="s">
        <v>226</v>
      </c>
      <c r="E132" s="219" t="s">
        <v>2337</v>
      </c>
      <c r="F132" s="220" t="s">
        <v>2338</v>
      </c>
      <c r="G132" s="221" t="s">
        <v>240</v>
      </c>
      <c r="H132" s="222">
        <v>5</v>
      </c>
      <c r="I132" s="223"/>
      <c r="J132" s="224">
        <f>ROUND(I132*H132,2)</f>
        <v>0</v>
      </c>
      <c r="K132" s="220" t="s">
        <v>230</v>
      </c>
      <c r="L132" s="48"/>
      <c r="M132" s="225" t="s">
        <v>28</v>
      </c>
      <c r="N132" s="226" t="s">
        <v>45</v>
      </c>
      <c r="O132" s="88"/>
      <c r="P132" s="227">
        <f>O132*H132</f>
        <v>0</v>
      </c>
      <c r="Q132" s="227">
        <v>0.0019300000000000001</v>
      </c>
      <c r="R132" s="227">
        <f>Q132*H132</f>
        <v>0.0096500000000000006</v>
      </c>
      <c r="S132" s="227">
        <v>0</v>
      </c>
      <c r="T132" s="228">
        <f>S132*H132</f>
        <v>0</v>
      </c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R132" s="229" t="s">
        <v>257</v>
      </c>
      <c r="AT132" s="229" t="s">
        <v>226</v>
      </c>
      <c r="AU132" s="229" t="s">
        <v>84</v>
      </c>
      <c r="AY132" s="21" t="s">
        <v>223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21" t="s">
        <v>82</v>
      </c>
      <c r="BK132" s="230">
        <f>ROUND(I132*H132,2)</f>
        <v>0</v>
      </c>
      <c r="BL132" s="21" t="s">
        <v>257</v>
      </c>
      <c r="BM132" s="229" t="s">
        <v>340</v>
      </c>
    </row>
    <row r="133" s="2" customFormat="1">
      <c r="A133" s="42"/>
      <c r="B133" s="43"/>
      <c r="C133" s="44"/>
      <c r="D133" s="231" t="s">
        <v>233</v>
      </c>
      <c r="E133" s="44"/>
      <c r="F133" s="232" t="s">
        <v>2339</v>
      </c>
      <c r="G133" s="44"/>
      <c r="H133" s="44"/>
      <c r="I133" s="233"/>
      <c r="J133" s="44"/>
      <c r="K133" s="44"/>
      <c r="L133" s="48"/>
      <c r="M133" s="234"/>
      <c r="N133" s="235"/>
      <c r="O133" s="88"/>
      <c r="P133" s="88"/>
      <c r="Q133" s="88"/>
      <c r="R133" s="88"/>
      <c r="S133" s="88"/>
      <c r="T133" s="89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T133" s="21" t="s">
        <v>233</v>
      </c>
      <c r="AU133" s="21" t="s">
        <v>84</v>
      </c>
    </row>
    <row r="134" s="2" customFormat="1" ht="16.5" customHeight="1">
      <c r="A134" s="42"/>
      <c r="B134" s="43"/>
      <c r="C134" s="218" t="s">
        <v>350</v>
      </c>
      <c r="D134" s="218" t="s">
        <v>226</v>
      </c>
      <c r="E134" s="219" t="s">
        <v>2340</v>
      </c>
      <c r="F134" s="220" t="s">
        <v>2341</v>
      </c>
      <c r="G134" s="221" t="s">
        <v>251</v>
      </c>
      <c r="H134" s="222">
        <v>24</v>
      </c>
      <c r="I134" s="223"/>
      <c r="J134" s="224">
        <f>ROUND(I134*H134,2)</f>
        <v>0</v>
      </c>
      <c r="K134" s="220" t="s">
        <v>230</v>
      </c>
      <c r="L134" s="48"/>
      <c r="M134" s="225" t="s">
        <v>28</v>
      </c>
      <c r="N134" s="226" t="s">
        <v>45</v>
      </c>
      <c r="O134" s="88"/>
      <c r="P134" s="227">
        <f>O134*H134</f>
        <v>0</v>
      </c>
      <c r="Q134" s="227">
        <v>0.0018799999999999999</v>
      </c>
      <c r="R134" s="227">
        <f>Q134*H134</f>
        <v>0.04512</v>
      </c>
      <c r="S134" s="227">
        <v>0</v>
      </c>
      <c r="T134" s="228">
        <f>S134*H134</f>
        <v>0</v>
      </c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R134" s="229" t="s">
        <v>257</v>
      </c>
      <c r="AT134" s="229" t="s">
        <v>226</v>
      </c>
      <c r="AU134" s="229" t="s">
        <v>84</v>
      </c>
      <c r="AY134" s="21" t="s">
        <v>223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21" t="s">
        <v>82</v>
      </c>
      <c r="BK134" s="230">
        <f>ROUND(I134*H134,2)</f>
        <v>0</v>
      </c>
      <c r="BL134" s="21" t="s">
        <v>257</v>
      </c>
      <c r="BM134" s="229" t="s">
        <v>350</v>
      </c>
    </row>
    <row r="135" s="2" customFormat="1">
      <c r="A135" s="42"/>
      <c r="B135" s="43"/>
      <c r="C135" s="44"/>
      <c r="D135" s="231" t="s">
        <v>233</v>
      </c>
      <c r="E135" s="44"/>
      <c r="F135" s="232" t="s">
        <v>2342</v>
      </c>
      <c r="G135" s="44"/>
      <c r="H135" s="44"/>
      <c r="I135" s="233"/>
      <c r="J135" s="44"/>
      <c r="K135" s="44"/>
      <c r="L135" s="48"/>
      <c r="M135" s="234"/>
      <c r="N135" s="235"/>
      <c r="O135" s="88"/>
      <c r="P135" s="88"/>
      <c r="Q135" s="88"/>
      <c r="R135" s="88"/>
      <c r="S135" s="88"/>
      <c r="T135" s="89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T135" s="21" t="s">
        <v>233</v>
      </c>
      <c r="AU135" s="21" t="s">
        <v>84</v>
      </c>
    </row>
    <row r="136" s="2" customFormat="1" ht="16.5" customHeight="1">
      <c r="A136" s="42"/>
      <c r="B136" s="43"/>
      <c r="C136" s="218" t="s">
        <v>7</v>
      </c>
      <c r="D136" s="218" t="s">
        <v>226</v>
      </c>
      <c r="E136" s="219" t="s">
        <v>2343</v>
      </c>
      <c r="F136" s="220" t="s">
        <v>2344</v>
      </c>
      <c r="G136" s="221" t="s">
        <v>240</v>
      </c>
      <c r="H136" s="222">
        <v>314</v>
      </c>
      <c r="I136" s="223"/>
      <c r="J136" s="224">
        <f>ROUND(I136*H136,2)</f>
        <v>0</v>
      </c>
      <c r="K136" s="220" t="s">
        <v>230</v>
      </c>
      <c r="L136" s="48"/>
      <c r="M136" s="225" t="s">
        <v>28</v>
      </c>
      <c r="N136" s="226" t="s">
        <v>45</v>
      </c>
      <c r="O136" s="88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R136" s="229" t="s">
        <v>257</v>
      </c>
      <c r="AT136" s="229" t="s">
        <v>226</v>
      </c>
      <c r="AU136" s="229" t="s">
        <v>84</v>
      </c>
      <c r="AY136" s="21" t="s">
        <v>223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21" t="s">
        <v>82</v>
      </c>
      <c r="BK136" s="230">
        <f>ROUND(I136*H136,2)</f>
        <v>0</v>
      </c>
      <c r="BL136" s="21" t="s">
        <v>257</v>
      </c>
      <c r="BM136" s="229" t="s">
        <v>362</v>
      </c>
    </row>
    <row r="137" s="2" customFormat="1">
      <c r="A137" s="42"/>
      <c r="B137" s="43"/>
      <c r="C137" s="44"/>
      <c r="D137" s="231" t="s">
        <v>233</v>
      </c>
      <c r="E137" s="44"/>
      <c r="F137" s="232" t="s">
        <v>2345</v>
      </c>
      <c r="G137" s="44"/>
      <c r="H137" s="44"/>
      <c r="I137" s="233"/>
      <c r="J137" s="44"/>
      <c r="K137" s="44"/>
      <c r="L137" s="48"/>
      <c r="M137" s="234"/>
      <c r="N137" s="235"/>
      <c r="O137" s="88"/>
      <c r="P137" s="88"/>
      <c r="Q137" s="88"/>
      <c r="R137" s="88"/>
      <c r="S137" s="88"/>
      <c r="T137" s="89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T137" s="21" t="s">
        <v>233</v>
      </c>
      <c r="AU137" s="21" t="s">
        <v>84</v>
      </c>
    </row>
    <row r="138" s="2" customFormat="1" ht="21.75" customHeight="1">
      <c r="A138" s="42"/>
      <c r="B138" s="43"/>
      <c r="C138" s="218" t="s">
        <v>362</v>
      </c>
      <c r="D138" s="218" t="s">
        <v>226</v>
      </c>
      <c r="E138" s="219" t="s">
        <v>2346</v>
      </c>
      <c r="F138" s="220" t="s">
        <v>2347</v>
      </c>
      <c r="G138" s="221" t="s">
        <v>240</v>
      </c>
      <c r="H138" s="222">
        <v>30</v>
      </c>
      <c r="I138" s="223"/>
      <c r="J138" s="224">
        <f>ROUND(I138*H138,2)</f>
        <v>0</v>
      </c>
      <c r="K138" s="220" t="s">
        <v>230</v>
      </c>
      <c r="L138" s="48"/>
      <c r="M138" s="225" t="s">
        <v>28</v>
      </c>
      <c r="N138" s="226" t="s">
        <v>45</v>
      </c>
      <c r="O138" s="88"/>
      <c r="P138" s="227">
        <f>O138*H138</f>
        <v>0</v>
      </c>
      <c r="Q138" s="227">
        <v>0.00011</v>
      </c>
      <c r="R138" s="227">
        <f>Q138*H138</f>
        <v>0.0033</v>
      </c>
      <c r="S138" s="227">
        <v>0</v>
      </c>
      <c r="T138" s="228">
        <f>S138*H138</f>
        <v>0</v>
      </c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R138" s="229" t="s">
        <v>257</v>
      </c>
      <c r="AT138" s="229" t="s">
        <v>226</v>
      </c>
      <c r="AU138" s="229" t="s">
        <v>84</v>
      </c>
      <c r="AY138" s="21" t="s">
        <v>223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21" t="s">
        <v>82</v>
      </c>
      <c r="BK138" s="230">
        <f>ROUND(I138*H138,2)</f>
        <v>0</v>
      </c>
      <c r="BL138" s="21" t="s">
        <v>257</v>
      </c>
      <c r="BM138" s="229" t="s">
        <v>374</v>
      </c>
    </row>
    <row r="139" s="2" customFormat="1">
      <c r="A139" s="42"/>
      <c r="B139" s="43"/>
      <c r="C139" s="44"/>
      <c r="D139" s="231" t="s">
        <v>233</v>
      </c>
      <c r="E139" s="44"/>
      <c r="F139" s="232" t="s">
        <v>2348</v>
      </c>
      <c r="G139" s="44"/>
      <c r="H139" s="44"/>
      <c r="I139" s="233"/>
      <c r="J139" s="44"/>
      <c r="K139" s="44"/>
      <c r="L139" s="48"/>
      <c r="M139" s="234"/>
      <c r="N139" s="235"/>
      <c r="O139" s="88"/>
      <c r="P139" s="88"/>
      <c r="Q139" s="88"/>
      <c r="R139" s="88"/>
      <c r="S139" s="88"/>
      <c r="T139" s="89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T139" s="21" t="s">
        <v>233</v>
      </c>
      <c r="AU139" s="21" t="s">
        <v>84</v>
      </c>
    </row>
    <row r="140" s="2" customFormat="1" ht="24.15" customHeight="1">
      <c r="A140" s="42"/>
      <c r="B140" s="43"/>
      <c r="C140" s="218" t="s">
        <v>368</v>
      </c>
      <c r="D140" s="218" t="s">
        <v>226</v>
      </c>
      <c r="E140" s="219" t="s">
        <v>2349</v>
      </c>
      <c r="F140" s="220" t="s">
        <v>2350</v>
      </c>
      <c r="G140" s="221" t="s">
        <v>240</v>
      </c>
      <c r="H140" s="222">
        <v>30</v>
      </c>
      <c r="I140" s="223"/>
      <c r="J140" s="224">
        <f>ROUND(I140*H140,2)</f>
        <v>0</v>
      </c>
      <c r="K140" s="220" t="s">
        <v>230</v>
      </c>
      <c r="L140" s="48"/>
      <c r="M140" s="225" t="s">
        <v>28</v>
      </c>
      <c r="N140" s="226" t="s">
        <v>45</v>
      </c>
      <c r="O140" s="88"/>
      <c r="P140" s="227">
        <f>O140*H140</f>
        <v>0</v>
      </c>
      <c r="Q140" s="227">
        <v>0.00016000000000000001</v>
      </c>
      <c r="R140" s="227">
        <f>Q140*H140</f>
        <v>0.0048000000000000004</v>
      </c>
      <c r="S140" s="227">
        <v>0</v>
      </c>
      <c r="T140" s="228">
        <f>S140*H140</f>
        <v>0</v>
      </c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R140" s="229" t="s">
        <v>257</v>
      </c>
      <c r="AT140" s="229" t="s">
        <v>226</v>
      </c>
      <c r="AU140" s="229" t="s">
        <v>84</v>
      </c>
      <c r="AY140" s="21" t="s">
        <v>223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21" t="s">
        <v>82</v>
      </c>
      <c r="BK140" s="230">
        <f>ROUND(I140*H140,2)</f>
        <v>0</v>
      </c>
      <c r="BL140" s="21" t="s">
        <v>257</v>
      </c>
      <c r="BM140" s="229" t="s">
        <v>385</v>
      </c>
    </row>
    <row r="141" s="2" customFormat="1">
      <c r="A141" s="42"/>
      <c r="B141" s="43"/>
      <c r="C141" s="44"/>
      <c r="D141" s="231" t="s">
        <v>233</v>
      </c>
      <c r="E141" s="44"/>
      <c r="F141" s="232" t="s">
        <v>2351</v>
      </c>
      <c r="G141" s="44"/>
      <c r="H141" s="44"/>
      <c r="I141" s="233"/>
      <c r="J141" s="44"/>
      <c r="K141" s="44"/>
      <c r="L141" s="48"/>
      <c r="M141" s="234"/>
      <c r="N141" s="235"/>
      <c r="O141" s="88"/>
      <c r="P141" s="88"/>
      <c r="Q141" s="88"/>
      <c r="R141" s="88"/>
      <c r="S141" s="88"/>
      <c r="T141" s="89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T141" s="21" t="s">
        <v>233</v>
      </c>
      <c r="AU141" s="21" t="s">
        <v>84</v>
      </c>
    </row>
    <row r="142" s="2" customFormat="1" ht="24.15" customHeight="1">
      <c r="A142" s="42"/>
      <c r="B142" s="43"/>
      <c r="C142" s="218" t="s">
        <v>374</v>
      </c>
      <c r="D142" s="218" t="s">
        <v>226</v>
      </c>
      <c r="E142" s="219" t="s">
        <v>2352</v>
      </c>
      <c r="F142" s="220" t="s">
        <v>2353</v>
      </c>
      <c r="G142" s="221" t="s">
        <v>2322</v>
      </c>
      <c r="H142" s="314"/>
      <c r="I142" s="223"/>
      <c r="J142" s="224">
        <f>ROUND(I142*H142,2)</f>
        <v>0</v>
      </c>
      <c r="K142" s="220" t="s">
        <v>230</v>
      </c>
      <c r="L142" s="48"/>
      <c r="M142" s="225" t="s">
        <v>28</v>
      </c>
      <c r="N142" s="226" t="s">
        <v>45</v>
      </c>
      <c r="O142" s="88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R142" s="229" t="s">
        <v>257</v>
      </c>
      <c r="AT142" s="229" t="s">
        <v>226</v>
      </c>
      <c r="AU142" s="229" t="s">
        <v>84</v>
      </c>
      <c r="AY142" s="21" t="s">
        <v>223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21" t="s">
        <v>82</v>
      </c>
      <c r="BK142" s="230">
        <f>ROUND(I142*H142,2)</f>
        <v>0</v>
      </c>
      <c r="BL142" s="21" t="s">
        <v>257</v>
      </c>
      <c r="BM142" s="229" t="s">
        <v>394</v>
      </c>
    </row>
    <row r="143" s="2" customFormat="1">
      <c r="A143" s="42"/>
      <c r="B143" s="43"/>
      <c r="C143" s="44"/>
      <c r="D143" s="231" t="s">
        <v>233</v>
      </c>
      <c r="E143" s="44"/>
      <c r="F143" s="232" t="s">
        <v>2354</v>
      </c>
      <c r="G143" s="44"/>
      <c r="H143" s="44"/>
      <c r="I143" s="233"/>
      <c r="J143" s="44"/>
      <c r="K143" s="44"/>
      <c r="L143" s="48"/>
      <c r="M143" s="234"/>
      <c r="N143" s="235"/>
      <c r="O143" s="88"/>
      <c r="P143" s="88"/>
      <c r="Q143" s="88"/>
      <c r="R143" s="88"/>
      <c r="S143" s="88"/>
      <c r="T143" s="89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T143" s="21" t="s">
        <v>233</v>
      </c>
      <c r="AU143" s="21" t="s">
        <v>84</v>
      </c>
    </row>
    <row r="144" s="12" customFormat="1" ht="22.8" customHeight="1">
      <c r="A144" s="12"/>
      <c r="B144" s="202"/>
      <c r="C144" s="203"/>
      <c r="D144" s="204" t="s">
        <v>73</v>
      </c>
      <c r="E144" s="216" t="s">
        <v>1295</v>
      </c>
      <c r="F144" s="216" t="s">
        <v>2355</v>
      </c>
      <c r="G144" s="203"/>
      <c r="H144" s="203"/>
      <c r="I144" s="206"/>
      <c r="J144" s="217">
        <f>BK144</f>
        <v>0</v>
      </c>
      <c r="K144" s="203"/>
      <c r="L144" s="208"/>
      <c r="M144" s="209"/>
      <c r="N144" s="210"/>
      <c r="O144" s="210"/>
      <c r="P144" s="211">
        <f>SUM(P145:P200)</f>
        <v>0</v>
      </c>
      <c r="Q144" s="210"/>
      <c r="R144" s="211">
        <f>SUM(R145:R200)</f>
        <v>0.044869999999999993</v>
      </c>
      <c r="S144" s="210"/>
      <c r="T144" s="212">
        <f>SUM(T145:T200)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3" t="s">
        <v>84</v>
      </c>
      <c r="AT144" s="214" t="s">
        <v>73</v>
      </c>
      <c r="AU144" s="214" t="s">
        <v>82</v>
      </c>
      <c r="AY144" s="213" t="s">
        <v>223</v>
      </c>
      <c r="BK144" s="215">
        <f>SUM(BK145:BK200)</f>
        <v>0</v>
      </c>
    </row>
    <row r="145" s="2" customFormat="1" ht="16.5" customHeight="1">
      <c r="A145" s="42"/>
      <c r="B145" s="43"/>
      <c r="C145" s="218" t="s">
        <v>380</v>
      </c>
      <c r="D145" s="218" t="s">
        <v>226</v>
      </c>
      <c r="E145" s="219" t="s">
        <v>2356</v>
      </c>
      <c r="F145" s="220" t="s">
        <v>2357</v>
      </c>
      <c r="G145" s="221" t="s">
        <v>251</v>
      </c>
      <c r="H145" s="222">
        <v>1</v>
      </c>
      <c r="I145" s="223"/>
      <c r="J145" s="224">
        <f>ROUND(I145*H145,2)</f>
        <v>0</v>
      </c>
      <c r="K145" s="220" t="s">
        <v>230</v>
      </c>
      <c r="L145" s="48"/>
      <c r="M145" s="225" t="s">
        <v>28</v>
      </c>
      <c r="N145" s="226" t="s">
        <v>45</v>
      </c>
      <c r="O145" s="88"/>
      <c r="P145" s="227">
        <f>O145*H145</f>
        <v>0</v>
      </c>
      <c r="Q145" s="227">
        <v>8.0000000000000007E-05</v>
      </c>
      <c r="R145" s="227">
        <f>Q145*H145</f>
        <v>8.0000000000000007E-05</v>
      </c>
      <c r="S145" s="227">
        <v>0</v>
      </c>
      <c r="T145" s="228">
        <f>S145*H145</f>
        <v>0</v>
      </c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R145" s="229" t="s">
        <v>257</v>
      </c>
      <c r="AT145" s="229" t="s">
        <v>226</v>
      </c>
      <c r="AU145" s="229" t="s">
        <v>84</v>
      </c>
      <c r="AY145" s="21" t="s">
        <v>223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21" t="s">
        <v>82</v>
      </c>
      <c r="BK145" s="230">
        <f>ROUND(I145*H145,2)</f>
        <v>0</v>
      </c>
      <c r="BL145" s="21" t="s">
        <v>257</v>
      </c>
      <c r="BM145" s="229" t="s">
        <v>408</v>
      </c>
    </row>
    <row r="146" s="2" customFormat="1">
      <c r="A146" s="42"/>
      <c r="B146" s="43"/>
      <c r="C146" s="44"/>
      <c r="D146" s="231" t="s">
        <v>233</v>
      </c>
      <c r="E146" s="44"/>
      <c r="F146" s="232" t="s">
        <v>2358</v>
      </c>
      <c r="G146" s="44"/>
      <c r="H146" s="44"/>
      <c r="I146" s="233"/>
      <c r="J146" s="44"/>
      <c r="K146" s="44"/>
      <c r="L146" s="48"/>
      <c r="M146" s="234"/>
      <c r="N146" s="235"/>
      <c r="O146" s="88"/>
      <c r="P146" s="88"/>
      <c r="Q146" s="88"/>
      <c r="R146" s="88"/>
      <c r="S146" s="88"/>
      <c r="T146" s="89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T146" s="21" t="s">
        <v>233</v>
      </c>
      <c r="AU146" s="21" t="s">
        <v>84</v>
      </c>
    </row>
    <row r="147" s="2" customFormat="1" ht="21.75" customHeight="1">
      <c r="A147" s="42"/>
      <c r="B147" s="43"/>
      <c r="C147" s="218" t="s">
        <v>385</v>
      </c>
      <c r="D147" s="218" t="s">
        <v>226</v>
      </c>
      <c r="E147" s="219" t="s">
        <v>2359</v>
      </c>
      <c r="F147" s="220" t="s">
        <v>2360</v>
      </c>
      <c r="G147" s="221" t="s">
        <v>2361</v>
      </c>
      <c r="H147" s="222">
        <v>1</v>
      </c>
      <c r="I147" s="223"/>
      <c r="J147" s="224">
        <f>ROUND(I147*H147,2)</f>
        <v>0</v>
      </c>
      <c r="K147" s="220" t="s">
        <v>28</v>
      </c>
      <c r="L147" s="48"/>
      <c r="M147" s="225" t="s">
        <v>28</v>
      </c>
      <c r="N147" s="226" t="s">
        <v>45</v>
      </c>
      <c r="O147" s="88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R147" s="229" t="s">
        <v>257</v>
      </c>
      <c r="AT147" s="229" t="s">
        <v>226</v>
      </c>
      <c r="AU147" s="229" t="s">
        <v>84</v>
      </c>
      <c r="AY147" s="21" t="s">
        <v>223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21" t="s">
        <v>82</v>
      </c>
      <c r="BK147" s="230">
        <f>ROUND(I147*H147,2)</f>
        <v>0</v>
      </c>
      <c r="BL147" s="21" t="s">
        <v>257</v>
      </c>
      <c r="BM147" s="229" t="s">
        <v>420</v>
      </c>
    </row>
    <row r="148" s="2" customFormat="1" ht="16.5" customHeight="1">
      <c r="A148" s="42"/>
      <c r="B148" s="43"/>
      <c r="C148" s="218" t="s">
        <v>389</v>
      </c>
      <c r="D148" s="218" t="s">
        <v>226</v>
      </c>
      <c r="E148" s="219" t="s">
        <v>2362</v>
      </c>
      <c r="F148" s="220" t="s">
        <v>2363</v>
      </c>
      <c r="G148" s="221" t="s">
        <v>251</v>
      </c>
      <c r="H148" s="222">
        <v>1</v>
      </c>
      <c r="I148" s="223"/>
      <c r="J148" s="224">
        <f>ROUND(I148*H148,2)</f>
        <v>0</v>
      </c>
      <c r="K148" s="220" t="s">
        <v>230</v>
      </c>
      <c r="L148" s="48"/>
      <c r="M148" s="225" t="s">
        <v>28</v>
      </c>
      <c r="N148" s="226" t="s">
        <v>45</v>
      </c>
      <c r="O148" s="88"/>
      <c r="P148" s="227">
        <f>O148*H148</f>
        <v>0</v>
      </c>
      <c r="Q148" s="227">
        <v>0.00010000000000000001</v>
      </c>
      <c r="R148" s="227">
        <f>Q148*H148</f>
        <v>0.00010000000000000001</v>
      </c>
      <c r="S148" s="227">
        <v>0</v>
      </c>
      <c r="T148" s="228">
        <f>S148*H148</f>
        <v>0</v>
      </c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R148" s="229" t="s">
        <v>257</v>
      </c>
      <c r="AT148" s="229" t="s">
        <v>226</v>
      </c>
      <c r="AU148" s="229" t="s">
        <v>84</v>
      </c>
      <c r="AY148" s="21" t="s">
        <v>223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21" t="s">
        <v>82</v>
      </c>
      <c r="BK148" s="230">
        <f>ROUND(I148*H148,2)</f>
        <v>0</v>
      </c>
      <c r="BL148" s="21" t="s">
        <v>257</v>
      </c>
      <c r="BM148" s="229" t="s">
        <v>430</v>
      </c>
    </row>
    <row r="149" s="2" customFormat="1">
      <c r="A149" s="42"/>
      <c r="B149" s="43"/>
      <c r="C149" s="44"/>
      <c r="D149" s="231" t="s">
        <v>233</v>
      </c>
      <c r="E149" s="44"/>
      <c r="F149" s="232" t="s">
        <v>2364</v>
      </c>
      <c r="G149" s="44"/>
      <c r="H149" s="44"/>
      <c r="I149" s="233"/>
      <c r="J149" s="44"/>
      <c r="K149" s="44"/>
      <c r="L149" s="48"/>
      <c r="M149" s="234"/>
      <c r="N149" s="235"/>
      <c r="O149" s="88"/>
      <c r="P149" s="88"/>
      <c r="Q149" s="88"/>
      <c r="R149" s="88"/>
      <c r="S149" s="88"/>
      <c r="T149" s="89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T149" s="21" t="s">
        <v>233</v>
      </c>
      <c r="AU149" s="21" t="s">
        <v>84</v>
      </c>
    </row>
    <row r="150" s="2" customFormat="1" ht="21.75" customHeight="1">
      <c r="A150" s="42"/>
      <c r="B150" s="43"/>
      <c r="C150" s="218" t="s">
        <v>394</v>
      </c>
      <c r="D150" s="218" t="s">
        <v>226</v>
      </c>
      <c r="E150" s="219" t="s">
        <v>2365</v>
      </c>
      <c r="F150" s="220" t="s">
        <v>2366</v>
      </c>
      <c r="G150" s="221" t="s">
        <v>2361</v>
      </c>
      <c r="H150" s="222">
        <v>1</v>
      </c>
      <c r="I150" s="223"/>
      <c r="J150" s="224">
        <f>ROUND(I150*H150,2)</f>
        <v>0</v>
      </c>
      <c r="K150" s="220" t="s">
        <v>28</v>
      </c>
      <c r="L150" s="48"/>
      <c r="M150" s="225" t="s">
        <v>28</v>
      </c>
      <c r="N150" s="226" t="s">
        <v>45</v>
      </c>
      <c r="O150" s="88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R150" s="229" t="s">
        <v>257</v>
      </c>
      <c r="AT150" s="229" t="s">
        <v>226</v>
      </c>
      <c r="AU150" s="229" t="s">
        <v>84</v>
      </c>
      <c r="AY150" s="21" t="s">
        <v>223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21" t="s">
        <v>82</v>
      </c>
      <c r="BK150" s="230">
        <f>ROUND(I150*H150,2)</f>
        <v>0</v>
      </c>
      <c r="BL150" s="21" t="s">
        <v>257</v>
      </c>
      <c r="BM150" s="229" t="s">
        <v>442</v>
      </c>
    </row>
    <row r="151" s="2" customFormat="1" ht="16.5" customHeight="1">
      <c r="A151" s="42"/>
      <c r="B151" s="43"/>
      <c r="C151" s="218" t="s">
        <v>400</v>
      </c>
      <c r="D151" s="218" t="s">
        <v>226</v>
      </c>
      <c r="E151" s="219" t="s">
        <v>2367</v>
      </c>
      <c r="F151" s="220" t="s">
        <v>2368</v>
      </c>
      <c r="G151" s="221" t="s">
        <v>251</v>
      </c>
      <c r="H151" s="222">
        <v>12</v>
      </c>
      <c r="I151" s="223"/>
      <c r="J151" s="224">
        <f>ROUND(I151*H151,2)</f>
        <v>0</v>
      </c>
      <c r="K151" s="220" t="s">
        <v>230</v>
      </c>
      <c r="L151" s="48"/>
      <c r="M151" s="225" t="s">
        <v>28</v>
      </c>
      <c r="N151" s="226" t="s">
        <v>45</v>
      </c>
      <c r="O151" s="88"/>
      <c r="P151" s="227">
        <f>O151*H151</f>
        <v>0</v>
      </c>
      <c r="Q151" s="227">
        <v>0.00022000000000000001</v>
      </c>
      <c r="R151" s="227">
        <f>Q151*H151</f>
        <v>0.00264</v>
      </c>
      <c r="S151" s="227">
        <v>0</v>
      </c>
      <c r="T151" s="228">
        <f>S151*H151</f>
        <v>0</v>
      </c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R151" s="229" t="s">
        <v>257</v>
      </c>
      <c r="AT151" s="229" t="s">
        <v>226</v>
      </c>
      <c r="AU151" s="229" t="s">
        <v>84</v>
      </c>
      <c r="AY151" s="21" t="s">
        <v>223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21" t="s">
        <v>82</v>
      </c>
      <c r="BK151" s="230">
        <f>ROUND(I151*H151,2)</f>
        <v>0</v>
      </c>
      <c r="BL151" s="21" t="s">
        <v>257</v>
      </c>
      <c r="BM151" s="229" t="s">
        <v>450</v>
      </c>
    </row>
    <row r="152" s="2" customFormat="1">
      <c r="A152" s="42"/>
      <c r="B152" s="43"/>
      <c r="C152" s="44"/>
      <c r="D152" s="231" t="s">
        <v>233</v>
      </c>
      <c r="E152" s="44"/>
      <c r="F152" s="232" t="s">
        <v>2369</v>
      </c>
      <c r="G152" s="44"/>
      <c r="H152" s="44"/>
      <c r="I152" s="233"/>
      <c r="J152" s="44"/>
      <c r="K152" s="44"/>
      <c r="L152" s="48"/>
      <c r="M152" s="234"/>
      <c r="N152" s="235"/>
      <c r="O152" s="88"/>
      <c r="P152" s="88"/>
      <c r="Q152" s="88"/>
      <c r="R152" s="88"/>
      <c r="S152" s="88"/>
      <c r="T152" s="89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T152" s="21" t="s">
        <v>233</v>
      </c>
      <c r="AU152" s="21" t="s">
        <v>84</v>
      </c>
    </row>
    <row r="153" s="2" customFormat="1" ht="16.5" customHeight="1">
      <c r="A153" s="42"/>
      <c r="B153" s="43"/>
      <c r="C153" s="218" t="s">
        <v>408</v>
      </c>
      <c r="D153" s="218" t="s">
        <v>226</v>
      </c>
      <c r="E153" s="219" t="s">
        <v>2370</v>
      </c>
      <c r="F153" s="220" t="s">
        <v>2371</v>
      </c>
      <c r="G153" s="221" t="s">
        <v>251</v>
      </c>
      <c r="H153" s="222">
        <v>14</v>
      </c>
      <c r="I153" s="223"/>
      <c r="J153" s="224">
        <f>ROUND(I153*H153,2)</f>
        <v>0</v>
      </c>
      <c r="K153" s="220" t="s">
        <v>230</v>
      </c>
      <c r="L153" s="48"/>
      <c r="M153" s="225" t="s">
        <v>28</v>
      </c>
      <c r="N153" s="226" t="s">
        <v>45</v>
      </c>
      <c r="O153" s="88"/>
      <c r="P153" s="227">
        <f>O153*H153</f>
        <v>0</v>
      </c>
      <c r="Q153" s="227">
        <v>0.00023000000000000001</v>
      </c>
      <c r="R153" s="227">
        <f>Q153*H153</f>
        <v>0.0032200000000000002</v>
      </c>
      <c r="S153" s="227">
        <v>0</v>
      </c>
      <c r="T153" s="228">
        <f>S153*H153</f>
        <v>0</v>
      </c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R153" s="229" t="s">
        <v>257</v>
      </c>
      <c r="AT153" s="229" t="s">
        <v>226</v>
      </c>
      <c r="AU153" s="229" t="s">
        <v>84</v>
      </c>
      <c r="AY153" s="21" t="s">
        <v>223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21" t="s">
        <v>82</v>
      </c>
      <c r="BK153" s="230">
        <f>ROUND(I153*H153,2)</f>
        <v>0</v>
      </c>
      <c r="BL153" s="21" t="s">
        <v>257</v>
      </c>
      <c r="BM153" s="229" t="s">
        <v>462</v>
      </c>
    </row>
    <row r="154" s="2" customFormat="1">
      <c r="A154" s="42"/>
      <c r="B154" s="43"/>
      <c r="C154" s="44"/>
      <c r="D154" s="231" t="s">
        <v>233</v>
      </c>
      <c r="E154" s="44"/>
      <c r="F154" s="232" t="s">
        <v>2372</v>
      </c>
      <c r="G154" s="44"/>
      <c r="H154" s="44"/>
      <c r="I154" s="233"/>
      <c r="J154" s="44"/>
      <c r="K154" s="44"/>
      <c r="L154" s="48"/>
      <c r="M154" s="234"/>
      <c r="N154" s="235"/>
      <c r="O154" s="88"/>
      <c r="P154" s="88"/>
      <c r="Q154" s="88"/>
      <c r="R154" s="88"/>
      <c r="S154" s="88"/>
      <c r="T154" s="89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T154" s="21" t="s">
        <v>233</v>
      </c>
      <c r="AU154" s="21" t="s">
        <v>84</v>
      </c>
    </row>
    <row r="155" s="2" customFormat="1" ht="16.5" customHeight="1">
      <c r="A155" s="42"/>
      <c r="B155" s="43"/>
      <c r="C155" s="218" t="s">
        <v>415</v>
      </c>
      <c r="D155" s="218" t="s">
        <v>226</v>
      </c>
      <c r="E155" s="219" t="s">
        <v>2373</v>
      </c>
      <c r="F155" s="220" t="s">
        <v>2374</v>
      </c>
      <c r="G155" s="221" t="s">
        <v>251</v>
      </c>
      <c r="H155" s="222">
        <v>12</v>
      </c>
      <c r="I155" s="223"/>
      <c r="J155" s="224">
        <f>ROUND(I155*H155,2)</f>
        <v>0</v>
      </c>
      <c r="K155" s="220" t="s">
        <v>230</v>
      </c>
      <c r="L155" s="48"/>
      <c r="M155" s="225" t="s">
        <v>28</v>
      </c>
      <c r="N155" s="226" t="s">
        <v>45</v>
      </c>
      <c r="O155" s="88"/>
      <c r="P155" s="227">
        <f>O155*H155</f>
        <v>0</v>
      </c>
      <c r="Q155" s="227">
        <v>0.00013999999999999999</v>
      </c>
      <c r="R155" s="227">
        <f>Q155*H155</f>
        <v>0.0016799999999999999</v>
      </c>
      <c r="S155" s="227">
        <v>0</v>
      </c>
      <c r="T155" s="228">
        <f>S155*H155</f>
        <v>0</v>
      </c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R155" s="229" t="s">
        <v>257</v>
      </c>
      <c r="AT155" s="229" t="s">
        <v>226</v>
      </c>
      <c r="AU155" s="229" t="s">
        <v>84</v>
      </c>
      <c r="AY155" s="21" t="s">
        <v>223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21" t="s">
        <v>82</v>
      </c>
      <c r="BK155" s="230">
        <f>ROUND(I155*H155,2)</f>
        <v>0</v>
      </c>
      <c r="BL155" s="21" t="s">
        <v>257</v>
      </c>
      <c r="BM155" s="229" t="s">
        <v>481</v>
      </c>
    </row>
    <row r="156" s="2" customFormat="1">
      <c r="A156" s="42"/>
      <c r="B156" s="43"/>
      <c r="C156" s="44"/>
      <c r="D156" s="231" t="s">
        <v>233</v>
      </c>
      <c r="E156" s="44"/>
      <c r="F156" s="232" t="s">
        <v>2375</v>
      </c>
      <c r="G156" s="44"/>
      <c r="H156" s="44"/>
      <c r="I156" s="233"/>
      <c r="J156" s="44"/>
      <c r="K156" s="44"/>
      <c r="L156" s="48"/>
      <c r="M156" s="234"/>
      <c r="N156" s="235"/>
      <c r="O156" s="88"/>
      <c r="P156" s="88"/>
      <c r="Q156" s="88"/>
      <c r="R156" s="88"/>
      <c r="S156" s="88"/>
      <c r="T156" s="89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T156" s="21" t="s">
        <v>233</v>
      </c>
      <c r="AU156" s="21" t="s">
        <v>84</v>
      </c>
    </row>
    <row r="157" s="2" customFormat="1" ht="16.5" customHeight="1">
      <c r="A157" s="42"/>
      <c r="B157" s="43"/>
      <c r="C157" s="218" t="s">
        <v>420</v>
      </c>
      <c r="D157" s="218" t="s">
        <v>226</v>
      </c>
      <c r="E157" s="219" t="s">
        <v>2376</v>
      </c>
      <c r="F157" s="220" t="s">
        <v>2377</v>
      </c>
      <c r="G157" s="221" t="s">
        <v>2378</v>
      </c>
      <c r="H157" s="222">
        <v>2</v>
      </c>
      <c r="I157" s="223"/>
      <c r="J157" s="224">
        <f>ROUND(I157*H157,2)</f>
        <v>0</v>
      </c>
      <c r="K157" s="220" t="s">
        <v>28</v>
      </c>
      <c r="L157" s="48"/>
      <c r="M157" s="225" t="s">
        <v>28</v>
      </c>
      <c r="N157" s="226" t="s">
        <v>45</v>
      </c>
      <c r="O157" s="88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R157" s="229" t="s">
        <v>257</v>
      </c>
      <c r="AT157" s="229" t="s">
        <v>226</v>
      </c>
      <c r="AU157" s="229" t="s">
        <v>84</v>
      </c>
      <c r="AY157" s="21" t="s">
        <v>223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21" t="s">
        <v>82</v>
      </c>
      <c r="BK157" s="230">
        <f>ROUND(I157*H157,2)</f>
        <v>0</v>
      </c>
      <c r="BL157" s="21" t="s">
        <v>257</v>
      </c>
      <c r="BM157" s="229" t="s">
        <v>489</v>
      </c>
    </row>
    <row r="158" s="2" customFormat="1" ht="16.5" customHeight="1">
      <c r="A158" s="42"/>
      <c r="B158" s="43"/>
      <c r="C158" s="218" t="s">
        <v>425</v>
      </c>
      <c r="D158" s="218" t="s">
        <v>226</v>
      </c>
      <c r="E158" s="219" t="s">
        <v>2379</v>
      </c>
      <c r="F158" s="220" t="s">
        <v>2380</v>
      </c>
      <c r="G158" s="221" t="s">
        <v>251</v>
      </c>
      <c r="H158" s="222">
        <v>14</v>
      </c>
      <c r="I158" s="223"/>
      <c r="J158" s="224">
        <f>ROUND(I158*H158,2)</f>
        <v>0</v>
      </c>
      <c r="K158" s="220" t="s">
        <v>230</v>
      </c>
      <c r="L158" s="48"/>
      <c r="M158" s="225" t="s">
        <v>28</v>
      </c>
      <c r="N158" s="226" t="s">
        <v>45</v>
      </c>
      <c r="O158" s="88"/>
      <c r="P158" s="227">
        <f>O158*H158</f>
        <v>0</v>
      </c>
      <c r="Q158" s="227">
        <v>0.00021000000000000001</v>
      </c>
      <c r="R158" s="227">
        <f>Q158*H158</f>
        <v>0.0029399999999999999</v>
      </c>
      <c r="S158" s="227">
        <v>0</v>
      </c>
      <c r="T158" s="228">
        <f>S158*H158</f>
        <v>0</v>
      </c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R158" s="229" t="s">
        <v>257</v>
      </c>
      <c r="AT158" s="229" t="s">
        <v>226</v>
      </c>
      <c r="AU158" s="229" t="s">
        <v>84</v>
      </c>
      <c r="AY158" s="21" t="s">
        <v>223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21" t="s">
        <v>82</v>
      </c>
      <c r="BK158" s="230">
        <f>ROUND(I158*H158,2)</f>
        <v>0</v>
      </c>
      <c r="BL158" s="21" t="s">
        <v>257</v>
      </c>
      <c r="BM158" s="229" t="s">
        <v>498</v>
      </c>
    </row>
    <row r="159" s="2" customFormat="1">
      <c r="A159" s="42"/>
      <c r="B159" s="43"/>
      <c r="C159" s="44"/>
      <c r="D159" s="231" t="s">
        <v>233</v>
      </c>
      <c r="E159" s="44"/>
      <c r="F159" s="232" t="s">
        <v>2381</v>
      </c>
      <c r="G159" s="44"/>
      <c r="H159" s="44"/>
      <c r="I159" s="233"/>
      <c r="J159" s="44"/>
      <c r="K159" s="44"/>
      <c r="L159" s="48"/>
      <c r="M159" s="234"/>
      <c r="N159" s="235"/>
      <c r="O159" s="88"/>
      <c r="P159" s="88"/>
      <c r="Q159" s="88"/>
      <c r="R159" s="88"/>
      <c r="S159" s="88"/>
      <c r="T159" s="89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T159" s="21" t="s">
        <v>233</v>
      </c>
      <c r="AU159" s="21" t="s">
        <v>84</v>
      </c>
    </row>
    <row r="160" s="2" customFormat="1" ht="16.5" customHeight="1">
      <c r="A160" s="42"/>
      <c r="B160" s="43"/>
      <c r="C160" s="218" t="s">
        <v>430</v>
      </c>
      <c r="D160" s="218" t="s">
        <v>226</v>
      </c>
      <c r="E160" s="219" t="s">
        <v>2382</v>
      </c>
      <c r="F160" s="220" t="s">
        <v>2383</v>
      </c>
      <c r="G160" s="221" t="s">
        <v>251</v>
      </c>
      <c r="H160" s="222">
        <v>14</v>
      </c>
      <c r="I160" s="223"/>
      <c r="J160" s="224">
        <f>ROUND(I160*H160,2)</f>
        <v>0</v>
      </c>
      <c r="K160" s="220" t="s">
        <v>230</v>
      </c>
      <c r="L160" s="48"/>
      <c r="M160" s="225" t="s">
        <v>28</v>
      </c>
      <c r="N160" s="226" t="s">
        <v>45</v>
      </c>
      <c r="O160" s="88"/>
      <c r="P160" s="227">
        <f>O160*H160</f>
        <v>0</v>
      </c>
      <c r="Q160" s="227">
        <v>0.00022000000000000001</v>
      </c>
      <c r="R160" s="227">
        <f>Q160*H160</f>
        <v>0.0030800000000000003</v>
      </c>
      <c r="S160" s="227">
        <v>0</v>
      </c>
      <c r="T160" s="228">
        <f>S160*H160</f>
        <v>0</v>
      </c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R160" s="229" t="s">
        <v>257</v>
      </c>
      <c r="AT160" s="229" t="s">
        <v>226</v>
      </c>
      <c r="AU160" s="229" t="s">
        <v>84</v>
      </c>
      <c r="AY160" s="21" t="s">
        <v>223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21" t="s">
        <v>82</v>
      </c>
      <c r="BK160" s="230">
        <f>ROUND(I160*H160,2)</f>
        <v>0</v>
      </c>
      <c r="BL160" s="21" t="s">
        <v>257</v>
      </c>
      <c r="BM160" s="229" t="s">
        <v>509</v>
      </c>
    </row>
    <row r="161" s="2" customFormat="1">
      <c r="A161" s="42"/>
      <c r="B161" s="43"/>
      <c r="C161" s="44"/>
      <c r="D161" s="231" t="s">
        <v>233</v>
      </c>
      <c r="E161" s="44"/>
      <c r="F161" s="232" t="s">
        <v>2384</v>
      </c>
      <c r="G161" s="44"/>
      <c r="H161" s="44"/>
      <c r="I161" s="233"/>
      <c r="J161" s="44"/>
      <c r="K161" s="44"/>
      <c r="L161" s="48"/>
      <c r="M161" s="234"/>
      <c r="N161" s="235"/>
      <c r="O161" s="88"/>
      <c r="P161" s="88"/>
      <c r="Q161" s="88"/>
      <c r="R161" s="88"/>
      <c r="S161" s="88"/>
      <c r="T161" s="89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T161" s="21" t="s">
        <v>233</v>
      </c>
      <c r="AU161" s="21" t="s">
        <v>84</v>
      </c>
    </row>
    <row r="162" s="2" customFormat="1" ht="16.5" customHeight="1">
      <c r="A162" s="42"/>
      <c r="B162" s="43"/>
      <c r="C162" s="218" t="s">
        <v>436</v>
      </c>
      <c r="D162" s="218" t="s">
        <v>226</v>
      </c>
      <c r="E162" s="219" t="s">
        <v>2385</v>
      </c>
      <c r="F162" s="220" t="s">
        <v>2386</v>
      </c>
      <c r="G162" s="221" t="s">
        <v>251</v>
      </c>
      <c r="H162" s="222">
        <v>3</v>
      </c>
      <c r="I162" s="223"/>
      <c r="J162" s="224">
        <f>ROUND(I162*H162,2)</f>
        <v>0</v>
      </c>
      <c r="K162" s="220" t="s">
        <v>230</v>
      </c>
      <c r="L162" s="48"/>
      <c r="M162" s="225" t="s">
        <v>28</v>
      </c>
      <c r="N162" s="226" t="s">
        <v>45</v>
      </c>
      <c r="O162" s="88"/>
      <c r="P162" s="227">
        <f>O162*H162</f>
        <v>0</v>
      </c>
      <c r="Q162" s="227">
        <v>0.00052999999999999998</v>
      </c>
      <c r="R162" s="227">
        <f>Q162*H162</f>
        <v>0.0015899999999999998</v>
      </c>
      <c r="S162" s="227">
        <v>0</v>
      </c>
      <c r="T162" s="228">
        <f>S162*H162</f>
        <v>0</v>
      </c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R162" s="229" t="s">
        <v>257</v>
      </c>
      <c r="AT162" s="229" t="s">
        <v>226</v>
      </c>
      <c r="AU162" s="229" t="s">
        <v>84</v>
      </c>
      <c r="AY162" s="21" t="s">
        <v>223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21" t="s">
        <v>82</v>
      </c>
      <c r="BK162" s="230">
        <f>ROUND(I162*H162,2)</f>
        <v>0</v>
      </c>
      <c r="BL162" s="21" t="s">
        <v>257</v>
      </c>
      <c r="BM162" s="229" t="s">
        <v>522</v>
      </c>
    </row>
    <row r="163" s="2" customFormat="1">
      <c r="A163" s="42"/>
      <c r="B163" s="43"/>
      <c r="C163" s="44"/>
      <c r="D163" s="231" t="s">
        <v>233</v>
      </c>
      <c r="E163" s="44"/>
      <c r="F163" s="232" t="s">
        <v>2387</v>
      </c>
      <c r="G163" s="44"/>
      <c r="H163" s="44"/>
      <c r="I163" s="233"/>
      <c r="J163" s="44"/>
      <c r="K163" s="44"/>
      <c r="L163" s="48"/>
      <c r="M163" s="234"/>
      <c r="N163" s="235"/>
      <c r="O163" s="88"/>
      <c r="P163" s="88"/>
      <c r="Q163" s="88"/>
      <c r="R163" s="88"/>
      <c r="S163" s="88"/>
      <c r="T163" s="89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T163" s="21" t="s">
        <v>233</v>
      </c>
      <c r="AU163" s="21" t="s">
        <v>84</v>
      </c>
    </row>
    <row r="164" s="2" customFormat="1" ht="24.15" customHeight="1">
      <c r="A164" s="42"/>
      <c r="B164" s="43"/>
      <c r="C164" s="218" t="s">
        <v>442</v>
      </c>
      <c r="D164" s="218" t="s">
        <v>226</v>
      </c>
      <c r="E164" s="219" t="s">
        <v>2388</v>
      </c>
      <c r="F164" s="220" t="s">
        <v>2389</v>
      </c>
      <c r="G164" s="221" t="s">
        <v>251</v>
      </c>
      <c r="H164" s="222">
        <v>2</v>
      </c>
      <c r="I164" s="223"/>
      <c r="J164" s="224">
        <f>ROUND(I164*H164,2)</f>
        <v>0</v>
      </c>
      <c r="K164" s="220" t="s">
        <v>230</v>
      </c>
      <c r="L164" s="48"/>
      <c r="M164" s="225" t="s">
        <v>28</v>
      </c>
      <c r="N164" s="226" t="s">
        <v>45</v>
      </c>
      <c r="O164" s="88"/>
      <c r="P164" s="227">
        <f>O164*H164</f>
        <v>0</v>
      </c>
      <c r="Q164" s="227">
        <v>0.00019000000000000001</v>
      </c>
      <c r="R164" s="227">
        <f>Q164*H164</f>
        <v>0.00038000000000000002</v>
      </c>
      <c r="S164" s="227">
        <v>0</v>
      </c>
      <c r="T164" s="228">
        <f>S164*H164</f>
        <v>0</v>
      </c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R164" s="229" t="s">
        <v>257</v>
      </c>
      <c r="AT164" s="229" t="s">
        <v>226</v>
      </c>
      <c r="AU164" s="229" t="s">
        <v>84</v>
      </c>
      <c r="AY164" s="21" t="s">
        <v>223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21" t="s">
        <v>82</v>
      </c>
      <c r="BK164" s="230">
        <f>ROUND(I164*H164,2)</f>
        <v>0</v>
      </c>
      <c r="BL164" s="21" t="s">
        <v>257</v>
      </c>
      <c r="BM164" s="229" t="s">
        <v>536</v>
      </c>
    </row>
    <row r="165" s="2" customFormat="1">
      <c r="A165" s="42"/>
      <c r="B165" s="43"/>
      <c r="C165" s="44"/>
      <c r="D165" s="231" t="s">
        <v>233</v>
      </c>
      <c r="E165" s="44"/>
      <c r="F165" s="232" t="s">
        <v>2390</v>
      </c>
      <c r="G165" s="44"/>
      <c r="H165" s="44"/>
      <c r="I165" s="233"/>
      <c r="J165" s="44"/>
      <c r="K165" s="44"/>
      <c r="L165" s="48"/>
      <c r="M165" s="234"/>
      <c r="N165" s="235"/>
      <c r="O165" s="88"/>
      <c r="P165" s="88"/>
      <c r="Q165" s="88"/>
      <c r="R165" s="88"/>
      <c r="S165" s="88"/>
      <c r="T165" s="89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T165" s="21" t="s">
        <v>233</v>
      </c>
      <c r="AU165" s="21" t="s">
        <v>84</v>
      </c>
    </row>
    <row r="166" s="2" customFormat="1" ht="24.15" customHeight="1">
      <c r="A166" s="42"/>
      <c r="B166" s="43"/>
      <c r="C166" s="218" t="s">
        <v>446</v>
      </c>
      <c r="D166" s="218" t="s">
        <v>226</v>
      </c>
      <c r="E166" s="219" t="s">
        <v>2391</v>
      </c>
      <c r="F166" s="220" t="s">
        <v>2392</v>
      </c>
      <c r="G166" s="221" t="s">
        <v>251</v>
      </c>
      <c r="H166" s="222">
        <v>1</v>
      </c>
      <c r="I166" s="223"/>
      <c r="J166" s="224">
        <f>ROUND(I166*H166,2)</f>
        <v>0</v>
      </c>
      <c r="K166" s="220" t="s">
        <v>230</v>
      </c>
      <c r="L166" s="48"/>
      <c r="M166" s="225" t="s">
        <v>28</v>
      </c>
      <c r="N166" s="226" t="s">
        <v>45</v>
      </c>
      <c r="O166" s="88"/>
      <c r="P166" s="227">
        <f>O166*H166</f>
        <v>0</v>
      </c>
      <c r="Q166" s="227">
        <v>0.00033</v>
      </c>
      <c r="R166" s="227">
        <f>Q166*H166</f>
        <v>0.00033</v>
      </c>
      <c r="S166" s="227">
        <v>0</v>
      </c>
      <c r="T166" s="228">
        <f>S166*H166</f>
        <v>0</v>
      </c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R166" s="229" t="s">
        <v>257</v>
      </c>
      <c r="AT166" s="229" t="s">
        <v>226</v>
      </c>
      <c r="AU166" s="229" t="s">
        <v>84</v>
      </c>
      <c r="AY166" s="21" t="s">
        <v>223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21" t="s">
        <v>82</v>
      </c>
      <c r="BK166" s="230">
        <f>ROUND(I166*H166,2)</f>
        <v>0</v>
      </c>
      <c r="BL166" s="21" t="s">
        <v>257</v>
      </c>
      <c r="BM166" s="229" t="s">
        <v>546</v>
      </c>
    </row>
    <row r="167" s="2" customFormat="1">
      <c r="A167" s="42"/>
      <c r="B167" s="43"/>
      <c r="C167" s="44"/>
      <c r="D167" s="231" t="s">
        <v>233</v>
      </c>
      <c r="E167" s="44"/>
      <c r="F167" s="232" t="s">
        <v>2393</v>
      </c>
      <c r="G167" s="44"/>
      <c r="H167" s="44"/>
      <c r="I167" s="233"/>
      <c r="J167" s="44"/>
      <c r="K167" s="44"/>
      <c r="L167" s="48"/>
      <c r="M167" s="234"/>
      <c r="N167" s="235"/>
      <c r="O167" s="88"/>
      <c r="P167" s="88"/>
      <c r="Q167" s="88"/>
      <c r="R167" s="88"/>
      <c r="S167" s="88"/>
      <c r="T167" s="89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T167" s="21" t="s">
        <v>233</v>
      </c>
      <c r="AU167" s="21" t="s">
        <v>84</v>
      </c>
    </row>
    <row r="168" s="2" customFormat="1" ht="24.15" customHeight="1">
      <c r="A168" s="42"/>
      <c r="B168" s="43"/>
      <c r="C168" s="218" t="s">
        <v>450</v>
      </c>
      <c r="D168" s="218" t="s">
        <v>226</v>
      </c>
      <c r="E168" s="219" t="s">
        <v>2394</v>
      </c>
      <c r="F168" s="220" t="s">
        <v>2395</v>
      </c>
      <c r="G168" s="221" t="s">
        <v>251</v>
      </c>
      <c r="H168" s="222">
        <v>2</v>
      </c>
      <c r="I168" s="223"/>
      <c r="J168" s="224">
        <f>ROUND(I168*H168,2)</f>
        <v>0</v>
      </c>
      <c r="K168" s="220" t="s">
        <v>230</v>
      </c>
      <c r="L168" s="48"/>
      <c r="M168" s="225" t="s">
        <v>28</v>
      </c>
      <c r="N168" s="226" t="s">
        <v>45</v>
      </c>
      <c r="O168" s="88"/>
      <c r="P168" s="227">
        <f>O168*H168</f>
        <v>0</v>
      </c>
      <c r="Q168" s="227">
        <v>0.00056999999999999998</v>
      </c>
      <c r="R168" s="227">
        <f>Q168*H168</f>
        <v>0.00114</v>
      </c>
      <c r="S168" s="227">
        <v>0</v>
      </c>
      <c r="T168" s="228">
        <f>S168*H168</f>
        <v>0</v>
      </c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R168" s="229" t="s">
        <v>257</v>
      </c>
      <c r="AT168" s="229" t="s">
        <v>226</v>
      </c>
      <c r="AU168" s="229" t="s">
        <v>84</v>
      </c>
      <c r="AY168" s="21" t="s">
        <v>223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21" t="s">
        <v>82</v>
      </c>
      <c r="BK168" s="230">
        <f>ROUND(I168*H168,2)</f>
        <v>0</v>
      </c>
      <c r="BL168" s="21" t="s">
        <v>257</v>
      </c>
      <c r="BM168" s="229" t="s">
        <v>558</v>
      </c>
    </row>
    <row r="169" s="2" customFormat="1">
      <c r="A169" s="42"/>
      <c r="B169" s="43"/>
      <c r="C169" s="44"/>
      <c r="D169" s="231" t="s">
        <v>233</v>
      </c>
      <c r="E169" s="44"/>
      <c r="F169" s="232" t="s">
        <v>2396</v>
      </c>
      <c r="G169" s="44"/>
      <c r="H169" s="44"/>
      <c r="I169" s="233"/>
      <c r="J169" s="44"/>
      <c r="K169" s="44"/>
      <c r="L169" s="48"/>
      <c r="M169" s="234"/>
      <c r="N169" s="235"/>
      <c r="O169" s="88"/>
      <c r="P169" s="88"/>
      <c r="Q169" s="88"/>
      <c r="R169" s="88"/>
      <c r="S169" s="88"/>
      <c r="T169" s="89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T169" s="21" t="s">
        <v>233</v>
      </c>
      <c r="AU169" s="21" t="s">
        <v>84</v>
      </c>
    </row>
    <row r="170" s="2" customFormat="1" ht="24.15" customHeight="1">
      <c r="A170" s="42"/>
      <c r="B170" s="43"/>
      <c r="C170" s="218" t="s">
        <v>455</v>
      </c>
      <c r="D170" s="218" t="s">
        <v>226</v>
      </c>
      <c r="E170" s="219" t="s">
        <v>2397</v>
      </c>
      <c r="F170" s="220" t="s">
        <v>2398</v>
      </c>
      <c r="G170" s="221" t="s">
        <v>251</v>
      </c>
      <c r="H170" s="222">
        <v>2</v>
      </c>
      <c r="I170" s="223"/>
      <c r="J170" s="224">
        <f>ROUND(I170*H170,2)</f>
        <v>0</v>
      </c>
      <c r="K170" s="220" t="s">
        <v>230</v>
      </c>
      <c r="L170" s="48"/>
      <c r="M170" s="225" t="s">
        <v>28</v>
      </c>
      <c r="N170" s="226" t="s">
        <v>45</v>
      </c>
      <c r="O170" s="88"/>
      <c r="P170" s="227">
        <f>O170*H170</f>
        <v>0</v>
      </c>
      <c r="Q170" s="227">
        <v>0.00124</v>
      </c>
      <c r="R170" s="227">
        <f>Q170*H170</f>
        <v>0.00248</v>
      </c>
      <c r="S170" s="227">
        <v>0</v>
      </c>
      <c r="T170" s="228">
        <f>S170*H170</f>
        <v>0</v>
      </c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R170" s="229" t="s">
        <v>257</v>
      </c>
      <c r="AT170" s="229" t="s">
        <v>226</v>
      </c>
      <c r="AU170" s="229" t="s">
        <v>84</v>
      </c>
      <c r="AY170" s="21" t="s">
        <v>223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21" t="s">
        <v>82</v>
      </c>
      <c r="BK170" s="230">
        <f>ROUND(I170*H170,2)</f>
        <v>0</v>
      </c>
      <c r="BL170" s="21" t="s">
        <v>257</v>
      </c>
      <c r="BM170" s="229" t="s">
        <v>572</v>
      </c>
    </row>
    <row r="171" s="2" customFormat="1">
      <c r="A171" s="42"/>
      <c r="B171" s="43"/>
      <c r="C171" s="44"/>
      <c r="D171" s="231" t="s">
        <v>233</v>
      </c>
      <c r="E171" s="44"/>
      <c r="F171" s="232" t="s">
        <v>2399</v>
      </c>
      <c r="G171" s="44"/>
      <c r="H171" s="44"/>
      <c r="I171" s="233"/>
      <c r="J171" s="44"/>
      <c r="K171" s="44"/>
      <c r="L171" s="48"/>
      <c r="M171" s="234"/>
      <c r="N171" s="235"/>
      <c r="O171" s="88"/>
      <c r="P171" s="88"/>
      <c r="Q171" s="88"/>
      <c r="R171" s="88"/>
      <c r="S171" s="88"/>
      <c r="T171" s="89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T171" s="21" t="s">
        <v>233</v>
      </c>
      <c r="AU171" s="21" t="s">
        <v>84</v>
      </c>
    </row>
    <row r="172" s="2" customFormat="1" ht="16.5" customHeight="1">
      <c r="A172" s="42"/>
      <c r="B172" s="43"/>
      <c r="C172" s="218" t="s">
        <v>462</v>
      </c>
      <c r="D172" s="218" t="s">
        <v>226</v>
      </c>
      <c r="E172" s="219" t="s">
        <v>2400</v>
      </c>
      <c r="F172" s="220" t="s">
        <v>2401</v>
      </c>
      <c r="G172" s="221" t="s">
        <v>251</v>
      </c>
      <c r="H172" s="222">
        <v>6</v>
      </c>
      <c r="I172" s="223"/>
      <c r="J172" s="224">
        <f>ROUND(I172*H172,2)</f>
        <v>0</v>
      </c>
      <c r="K172" s="220" t="s">
        <v>230</v>
      </c>
      <c r="L172" s="48"/>
      <c r="M172" s="225" t="s">
        <v>28</v>
      </c>
      <c r="N172" s="226" t="s">
        <v>45</v>
      </c>
      <c r="O172" s="88"/>
      <c r="P172" s="227">
        <f>O172*H172</f>
        <v>0</v>
      </c>
      <c r="Q172" s="227">
        <v>0.00021000000000000001</v>
      </c>
      <c r="R172" s="227">
        <f>Q172*H172</f>
        <v>0.0012600000000000001</v>
      </c>
      <c r="S172" s="227">
        <v>0</v>
      </c>
      <c r="T172" s="228">
        <f>S172*H172</f>
        <v>0</v>
      </c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R172" s="229" t="s">
        <v>257</v>
      </c>
      <c r="AT172" s="229" t="s">
        <v>226</v>
      </c>
      <c r="AU172" s="229" t="s">
        <v>84</v>
      </c>
      <c r="AY172" s="21" t="s">
        <v>223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21" t="s">
        <v>82</v>
      </c>
      <c r="BK172" s="230">
        <f>ROUND(I172*H172,2)</f>
        <v>0</v>
      </c>
      <c r="BL172" s="21" t="s">
        <v>257</v>
      </c>
      <c r="BM172" s="229" t="s">
        <v>584</v>
      </c>
    </row>
    <row r="173" s="2" customFormat="1">
      <c r="A173" s="42"/>
      <c r="B173" s="43"/>
      <c r="C173" s="44"/>
      <c r="D173" s="231" t="s">
        <v>233</v>
      </c>
      <c r="E173" s="44"/>
      <c r="F173" s="232" t="s">
        <v>2402</v>
      </c>
      <c r="G173" s="44"/>
      <c r="H173" s="44"/>
      <c r="I173" s="233"/>
      <c r="J173" s="44"/>
      <c r="K173" s="44"/>
      <c r="L173" s="48"/>
      <c r="M173" s="234"/>
      <c r="N173" s="235"/>
      <c r="O173" s="88"/>
      <c r="P173" s="88"/>
      <c r="Q173" s="88"/>
      <c r="R173" s="88"/>
      <c r="S173" s="88"/>
      <c r="T173" s="89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T173" s="21" t="s">
        <v>233</v>
      </c>
      <c r="AU173" s="21" t="s">
        <v>84</v>
      </c>
    </row>
    <row r="174" s="2" customFormat="1" ht="16.5" customHeight="1">
      <c r="A174" s="42"/>
      <c r="B174" s="43"/>
      <c r="C174" s="218" t="s">
        <v>476</v>
      </c>
      <c r="D174" s="218" t="s">
        <v>226</v>
      </c>
      <c r="E174" s="219" t="s">
        <v>2403</v>
      </c>
      <c r="F174" s="220" t="s">
        <v>2404</v>
      </c>
      <c r="G174" s="221" t="s">
        <v>251</v>
      </c>
      <c r="H174" s="222">
        <v>3</v>
      </c>
      <c r="I174" s="223"/>
      <c r="J174" s="224">
        <f>ROUND(I174*H174,2)</f>
        <v>0</v>
      </c>
      <c r="K174" s="220" t="s">
        <v>230</v>
      </c>
      <c r="L174" s="48"/>
      <c r="M174" s="225" t="s">
        <v>28</v>
      </c>
      <c r="N174" s="226" t="s">
        <v>45</v>
      </c>
      <c r="O174" s="88"/>
      <c r="P174" s="227">
        <f>O174*H174</f>
        <v>0</v>
      </c>
      <c r="Q174" s="227">
        <v>0.00034000000000000002</v>
      </c>
      <c r="R174" s="227">
        <f>Q174*H174</f>
        <v>0.0010200000000000001</v>
      </c>
      <c r="S174" s="227">
        <v>0</v>
      </c>
      <c r="T174" s="228">
        <f>S174*H174</f>
        <v>0</v>
      </c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R174" s="229" t="s">
        <v>257</v>
      </c>
      <c r="AT174" s="229" t="s">
        <v>226</v>
      </c>
      <c r="AU174" s="229" t="s">
        <v>84</v>
      </c>
      <c r="AY174" s="21" t="s">
        <v>223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21" t="s">
        <v>82</v>
      </c>
      <c r="BK174" s="230">
        <f>ROUND(I174*H174,2)</f>
        <v>0</v>
      </c>
      <c r="BL174" s="21" t="s">
        <v>257</v>
      </c>
      <c r="BM174" s="229" t="s">
        <v>595</v>
      </c>
    </row>
    <row r="175" s="2" customFormat="1">
      <c r="A175" s="42"/>
      <c r="B175" s="43"/>
      <c r="C175" s="44"/>
      <c r="D175" s="231" t="s">
        <v>233</v>
      </c>
      <c r="E175" s="44"/>
      <c r="F175" s="232" t="s">
        <v>2405</v>
      </c>
      <c r="G175" s="44"/>
      <c r="H175" s="44"/>
      <c r="I175" s="233"/>
      <c r="J175" s="44"/>
      <c r="K175" s="44"/>
      <c r="L175" s="48"/>
      <c r="M175" s="234"/>
      <c r="N175" s="235"/>
      <c r="O175" s="88"/>
      <c r="P175" s="88"/>
      <c r="Q175" s="88"/>
      <c r="R175" s="88"/>
      <c r="S175" s="88"/>
      <c r="T175" s="89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T175" s="21" t="s">
        <v>233</v>
      </c>
      <c r="AU175" s="21" t="s">
        <v>84</v>
      </c>
    </row>
    <row r="176" s="2" customFormat="1" ht="16.5" customHeight="1">
      <c r="A176" s="42"/>
      <c r="B176" s="43"/>
      <c r="C176" s="218" t="s">
        <v>481</v>
      </c>
      <c r="D176" s="218" t="s">
        <v>226</v>
      </c>
      <c r="E176" s="219" t="s">
        <v>2406</v>
      </c>
      <c r="F176" s="220" t="s">
        <v>2407</v>
      </c>
      <c r="G176" s="221" t="s">
        <v>251</v>
      </c>
      <c r="H176" s="222">
        <v>5</v>
      </c>
      <c r="I176" s="223"/>
      <c r="J176" s="224">
        <f>ROUND(I176*H176,2)</f>
        <v>0</v>
      </c>
      <c r="K176" s="220" t="s">
        <v>230</v>
      </c>
      <c r="L176" s="48"/>
      <c r="M176" s="225" t="s">
        <v>28</v>
      </c>
      <c r="N176" s="226" t="s">
        <v>45</v>
      </c>
      <c r="O176" s="88"/>
      <c r="P176" s="227">
        <f>O176*H176</f>
        <v>0</v>
      </c>
      <c r="Q176" s="227">
        <v>0.00050000000000000001</v>
      </c>
      <c r="R176" s="227">
        <f>Q176*H176</f>
        <v>0.0025000000000000001</v>
      </c>
      <c r="S176" s="227">
        <v>0</v>
      </c>
      <c r="T176" s="228">
        <f>S176*H176</f>
        <v>0</v>
      </c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R176" s="229" t="s">
        <v>257</v>
      </c>
      <c r="AT176" s="229" t="s">
        <v>226</v>
      </c>
      <c r="AU176" s="229" t="s">
        <v>84</v>
      </c>
      <c r="AY176" s="21" t="s">
        <v>223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21" t="s">
        <v>82</v>
      </c>
      <c r="BK176" s="230">
        <f>ROUND(I176*H176,2)</f>
        <v>0</v>
      </c>
      <c r="BL176" s="21" t="s">
        <v>257</v>
      </c>
      <c r="BM176" s="229" t="s">
        <v>606</v>
      </c>
    </row>
    <row r="177" s="2" customFormat="1">
      <c r="A177" s="42"/>
      <c r="B177" s="43"/>
      <c r="C177" s="44"/>
      <c r="D177" s="231" t="s">
        <v>233</v>
      </c>
      <c r="E177" s="44"/>
      <c r="F177" s="232" t="s">
        <v>2408</v>
      </c>
      <c r="G177" s="44"/>
      <c r="H177" s="44"/>
      <c r="I177" s="233"/>
      <c r="J177" s="44"/>
      <c r="K177" s="44"/>
      <c r="L177" s="48"/>
      <c r="M177" s="234"/>
      <c r="N177" s="235"/>
      <c r="O177" s="88"/>
      <c r="P177" s="88"/>
      <c r="Q177" s="88"/>
      <c r="R177" s="88"/>
      <c r="S177" s="88"/>
      <c r="T177" s="89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T177" s="21" t="s">
        <v>233</v>
      </c>
      <c r="AU177" s="21" t="s">
        <v>84</v>
      </c>
    </row>
    <row r="178" s="2" customFormat="1" ht="16.5" customHeight="1">
      <c r="A178" s="42"/>
      <c r="B178" s="43"/>
      <c r="C178" s="218" t="s">
        <v>485</v>
      </c>
      <c r="D178" s="218" t="s">
        <v>226</v>
      </c>
      <c r="E178" s="219" t="s">
        <v>2409</v>
      </c>
      <c r="F178" s="220" t="s">
        <v>2410</v>
      </c>
      <c r="G178" s="221" t="s">
        <v>251</v>
      </c>
      <c r="H178" s="222">
        <v>4</v>
      </c>
      <c r="I178" s="223"/>
      <c r="J178" s="224">
        <f>ROUND(I178*H178,2)</f>
        <v>0</v>
      </c>
      <c r="K178" s="220" t="s">
        <v>230</v>
      </c>
      <c r="L178" s="48"/>
      <c r="M178" s="225" t="s">
        <v>28</v>
      </c>
      <c r="N178" s="226" t="s">
        <v>45</v>
      </c>
      <c r="O178" s="88"/>
      <c r="P178" s="227">
        <f>O178*H178</f>
        <v>0</v>
      </c>
      <c r="Q178" s="227">
        <v>0.00107</v>
      </c>
      <c r="R178" s="227">
        <f>Q178*H178</f>
        <v>0.00428</v>
      </c>
      <c r="S178" s="227">
        <v>0</v>
      </c>
      <c r="T178" s="228">
        <f>S178*H178</f>
        <v>0</v>
      </c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R178" s="229" t="s">
        <v>257</v>
      </c>
      <c r="AT178" s="229" t="s">
        <v>226</v>
      </c>
      <c r="AU178" s="229" t="s">
        <v>84</v>
      </c>
      <c r="AY178" s="21" t="s">
        <v>223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21" t="s">
        <v>82</v>
      </c>
      <c r="BK178" s="230">
        <f>ROUND(I178*H178,2)</f>
        <v>0</v>
      </c>
      <c r="BL178" s="21" t="s">
        <v>257</v>
      </c>
      <c r="BM178" s="229" t="s">
        <v>650</v>
      </c>
    </row>
    <row r="179" s="2" customFormat="1">
      <c r="A179" s="42"/>
      <c r="B179" s="43"/>
      <c r="C179" s="44"/>
      <c r="D179" s="231" t="s">
        <v>233</v>
      </c>
      <c r="E179" s="44"/>
      <c r="F179" s="232" t="s">
        <v>2411</v>
      </c>
      <c r="G179" s="44"/>
      <c r="H179" s="44"/>
      <c r="I179" s="233"/>
      <c r="J179" s="44"/>
      <c r="K179" s="44"/>
      <c r="L179" s="48"/>
      <c r="M179" s="234"/>
      <c r="N179" s="235"/>
      <c r="O179" s="88"/>
      <c r="P179" s="88"/>
      <c r="Q179" s="88"/>
      <c r="R179" s="88"/>
      <c r="S179" s="88"/>
      <c r="T179" s="89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T179" s="21" t="s">
        <v>233</v>
      </c>
      <c r="AU179" s="21" t="s">
        <v>84</v>
      </c>
    </row>
    <row r="180" s="2" customFormat="1" ht="16.5" customHeight="1">
      <c r="A180" s="42"/>
      <c r="B180" s="43"/>
      <c r="C180" s="218" t="s">
        <v>489</v>
      </c>
      <c r="D180" s="218" t="s">
        <v>226</v>
      </c>
      <c r="E180" s="219" t="s">
        <v>2412</v>
      </c>
      <c r="F180" s="220" t="s">
        <v>2413</v>
      </c>
      <c r="G180" s="221" t="s">
        <v>251</v>
      </c>
      <c r="H180" s="222">
        <v>6</v>
      </c>
      <c r="I180" s="223"/>
      <c r="J180" s="224">
        <f>ROUND(I180*H180,2)</f>
        <v>0</v>
      </c>
      <c r="K180" s="220" t="s">
        <v>230</v>
      </c>
      <c r="L180" s="48"/>
      <c r="M180" s="225" t="s">
        <v>28</v>
      </c>
      <c r="N180" s="226" t="s">
        <v>45</v>
      </c>
      <c r="O180" s="88"/>
      <c r="P180" s="227">
        <f>O180*H180</f>
        <v>0</v>
      </c>
      <c r="Q180" s="227">
        <v>0.00024000000000000001</v>
      </c>
      <c r="R180" s="227">
        <f>Q180*H180</f>
        <v>0.0014400000000000001</v>
      </c>
      <c r="S180" s="227">
        <v>0</v>
      </c>
      <c r="T180" s="228">
        <f>S180*H180</f>
        <v>0</v>
      </c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R180" s="229" t="s">
        <v>257</v>
      </c>
      <c r="AT180" s="229" t="s">
        <v>226</v>
      </c>
      <c r="AU180" s="229" t="s">
        <v>84</v>
      </c>
      <c r="AY180" s="21" t="s">
        <v>223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21" t="s">
        <v>82</v>
      </c>
      <c r="BK180" s="230">
        <f>ROUND(I180*H180,2)</f>
        <v>0</v>
      </c>
      <c r="BL180" s="21" t="s">
        <v>257</v>
      </c>
      <c r="BM180" s="229" t="s">
        <v>662</v>
      </c>
    </row>
    <row r="181" s="2" customFormat="1">
      <c r="A181" s="42"/>
      <c r="B181" s="43"/>
      <c r="C181" s="44"/>
      <c r="D181" s="231" t="s">
        <v>233</v>
      </c>
      <c r="E181" s="44"/>
      <c r="F181" s="232" t="s">
        <v>2414</v>
      </c>
      <c r="G181" s="44"/>
      <c r="H181" s="44"/>
      <c r="I181" s="233"/>
      <c r="J181" s="44"/>
      <c r="K181" s="44"/>
      <c r="L181" s="48"/>
      <c r="M181" s="234"/>
      <c r="N181" s="235"/>
      <c r="O181" s="88"/>
      <c r="P181" s="88"/>
      <c r="Q181" s="88"/>
      <c r="R181" s="88"/>
      <c r="S181" s="88"/>
      <c r="T181" s="89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T181" s="21" t="s">
        <v>233</v>
      </c>
      <c r="AU181" s="21" t="s">
        <v>84</v>
      </c>
    </row>
    <row r="182" s="2" customFormat="1" ht="16.5" customHeight="1">
      <c r="A182" s="42"/>
      <c r="B182" s="43"/>
      <c r="C182" s="218" t="s">
        <v>493</v>
      </c>
      <c r="D182" s="218" t="s">
        <v>226</v>
      </c>
      <c r="E182" s="219" t="s">
        <v>2415</v>
      </c>
      <c r="F182" s="220" t="s">
        <v>2416</v>
      </c>
      <c r="G182" s="221" t="s">
        <v>251</v>
      </c>
      <c r="H182" s="222">
        <v>6</v>
      </c>
      <c r="I182" s="223"/>
      <c r="J182" s="224">
        <f>ROUND(I182*H182,2)</f>
        <v>0</v>
      </c>
      <c r="K182" s="220" t="s">
        <v>230</v>
      </c>
      <c r="L182" s="48"/>
      <c r="M182" s="225" t="s">
        <v>28</v>
      </c>
      <c r="N182" s="226" t="s">
        <v>45</v>
      </c>
      <c r="O182" s="88"/>
      <c r="P182" s="227">
        <f>O182*H182</f>
        <v>0</v>
      </c>
      <c r="Q182" s="227">
        <v>0.00024000000000000001</v>
      </c>
      <c r="R182" s="227">
        <f>Q182*H182</f>
        <v>0.0014400000000000001</v>
      </c>
      <c r="S182" s="227">
        <v>0</v>
      </c>
      <c r="T182" s="228">
        <f>S182*H182</f>
        <v>0</v>
      </c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R182" s="229" t="s">
        <v>257</v>
      </c>
      <c r="AT182" s="229" t="s">
        <v>226</v>
      </c>
      <c r="AU182" s="229" t="s">
        <v>84</v>
      </c>
      <c r="AY182" s="21" t="s">
        <v>223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21" t="s">
        <v>82</v>
      </c>
      <c r="BK182" s="230">
        <f>ROUND(I182*H182,2)</f>
        <v>0</v>
      </c>
      <c r="BL182" s="21" t="s">
        <v>257</v>
      </c>
      <c r="BM182" s="229" t="s">
        <v>673</v>
      </c>
    </row>
    <row r="183" s="2" customFormat="1">
      <c r="A183" s="42"/>
      <c r="B183" s="43"/>
      <c r="C183" s="44"/>
      <c r="D183" s="231" t="s">
        <v>233</v>
      </c>
      <c r="E183" s="44"/>
      <c r="F183" s="232" t="s">
        <v>2417</v>
      </c>
      <c r="G183" s="44"/>
      <c r="H183" s="44"/>
      <c r="I183" s="233"/>
      <c r="J183" s="44"/>
      <c r="K183" s="44"/>
      <c r="L183" s="48"/>
      <c r="M183" s="234"/>
      <c r="N183" s="235"/>
      <c r="O183" s="88"/>
      <c r="P183" s="88"/>
      <c r="Q183" s="88"/>
      <c r="R183" s="88"/>
      <c r="S183" s="88"/>
      <c r="T183" s="89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T183" s="21" t="s">
        <v>233</v>
      </c>
      <c r="AU183" s="21" t="s">
        <v>84</v>
      </c>
    </row>
    <row r="184" s="2" customFormat="1" ht="16.5" customHeight="1">
      <c r="A184" s="42"/>
      <c r="B184" s="43"/>
      <c r="C184" s="218" t="s">
        <v>498</v>
      </c>
      <c r="D184" s="218" t="s">
        <v>226</v>
      </c>
      <c r="E184" s="219" t="s">
        <v>2418</v>
      </c>
      <c r="F184" s="220" t="s">
        <v>2419</v>
      </c>
      <c r="G184" s="221" t="s">
        <v>251</v>
      </c>
      <c r="H184" s="222">
        <v>5</v>
      </c>
      <c r="I184" s="223"/>
      <c r="J184" s="224">
        <f>ROUND(I184*H184,2)</f>
        <v>0</v>
      </c>
      <c r="K184" s="220" t="s">
        <v>230</v>
      </c>
      <c r="L184" s="48"/>
      <c r="M184" s="225" t="s">
        <v>28</v>
      </c>
      <c r="N184" s="226" t="s">
        <v>45</v>
      </c>
      <c r="O184" s="88"/>
      <c r="P184" s="227">
        <f>O184*H184</f>
        <v>0</v>
      </c>
      <c r="Q184" s="227">
        <v>0.00051999999999999995</v>
      </c>
      <c r="R184" s="227">
        <f>Q184*H184</f>
        <v>0.0025999999999999999</v>
      </c>
      <c r="S184" s="227">
        <v>0</v>
      </c>
      <c r="T184" s="228">
        <f>S184*H184</f>
        <v>0</v>
      </c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R184" s="229" t="s">
        <v>257</v>
      </c>
      <c r="AT184" s="229" t="s">
        <v>226</v>
      </c>
      <c r="AU184" s="229" t="s">
        <v>84</v>
      </c>
      <c r="AY184" s="21" t="s">
        <v>223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21" t="s">
        <v>82</v>
      </c>
      <c r="BK184" s="230">
        <f>ROUND(I184*H184,2)</f>
        <v>0</v>
      </c>
      <c r="BL184" s="21" t="s">
        <v>257</v>
      </c>
      <c r="BM184" s="229" t="s">
        <v>689</v>
      </c>
    </row>
    <row r="185" s="2" customFormat="1">
      <c r="A185" s="42"/>
      <c r="B185" s="43"/>
      <c r="C185" s="44"/>
      <c r="D185" s="231" t="s">
        <v>233</v>
      </c>
      <c r="E185" s="44"/>
      <c r="F185" s="232" t="s">
        <v>2420</v>
      </c>
      <c r="G185" s="44"/>
      <c r="H185" s="44"/>
      <c r="I185" s="233"/>
      <c r="J185" s="44"/>
      <c r="K185" s="44"/>
      <c r="L185" s="48"/>
      <c r="M185" s="234"/>
      <c r="N185" s="235"/>
      <c r="O185" s="88"/>
      <c r="P185" s="88"/>
      <c r="Q185" s="88"/>
      <c r="R185" s="88"/>
      <c r="S185" s="88"/>
      <c r="T185" s="89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T185" s="21" t="s">
        <v>233</v>
      </c>
      <c r="AU185" s="21" t="s">
        <v>84</v>
      </c>
    </row>
    <row r="186" s="2" customFormat="1" ht="16.5" customHeight="1">
      <c r="A186" s="42"/>
      <c r="B186" s="43"/>
      <c r="C186" s="218" t="s">
        <v>503</v>
      </c>
      <c r="D186" s="218" t="s">
        <v>226</v>
      </c>
      <c r="E186" s="219" t="s">
        <v>2421</v>
      </c>
      <c r="F186" s="220" t="s">
        <v>2422</v>
      </c>
      <c r="G186" s="221" t="s">
        <v>2315</v>
      </c>
      <c r="H186" s="222">
        <v>2</v>
      </c>
      <c r="I186" s="223"/>
      <c r="J186" s="224">
        <f>ROUND(I186*H186,2)</f>
        <v>0</v>
      </c>
      <c r="K186" s="220" t="s">
        <v>230</v>
      </c>
      <c r="L186" s="48"/>
      <c r="M186" s="225" t="s">
        <v>28</v>
      </c>
      <c r="N186" s="226" t="s">
        <v>45</v>
      </c>
      <c r="O186" s="88"/>
      <c r="P186" s="227">
        <f>O186*H186</f>
        <v>0</v>
      </c>
      <c r="Q186" s="227">
        <v>0.0030400000000000002</v>
      </c>
      <c r="R186" s="227">
        <f>Q186*H186</f>
        <v>0.0060800000000000003</v>
      </c>
      <c r="S186" s="227">
        <v>0</v>
      </c>
      <c r="T186" s="228">
        <f>S186*H186</f>
        <v>0</v>
      </c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R186" s="229" t="s">
        <v>257</v>
      </c>
      <c r="AT186" s="229" t="s">
        <v>226</v>
      </c>
      <c r="AU186" s="229" t="s">
        <v>84</v>
      </c>
      <c r="AY186" s="21" t="s">
        <v>223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21" t="s">
        <v>82</v>
      </c>
      <c r="BK186" s="230">
        <f>ROUND(I186*H186,2)</f>
        <v>0</v>
      </c>
      <c r="BL186" s="21" t="s">
        <v>257</v>
      </c>
      <c r="BM186" s="229" t="s">
        <v>699</v>
      </c>
    </row>
    <row r="187" s="2" customFormat="1">
      <c r="A187" s="42"/>
      <c r="B187" s="43"/>
      <c r="C187" s="44"/>
      <c r="D187" s="231" t="s">
        <v>233</v>
      </c>
      <c r="E187" s="44"/>
      <c r="F187" s="232" t="s">
        <v>2423</v>
      </c>
      <c r="G187" s="44"/>
      <c r="H187" s="44"/>
      <c r="I187" s="233"/>
      <c r="J187" s="44"/>
      <c r="K187" s="44"/>
      <c r="L187" s="48"/>
      <c r="M187" s="234"/>
      <c r="N187" s="235"/>
      <c r="O187" s="88"/>
      <c r="P187" s="88"/>
      <c r="Q187" s="88"/>
      <c r="R187" s="88"/>
      <c r="S187" s="88"/>
      <c r="T187" s="89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T187" s="21" t="s">
        <v>233</v>
      </c>
      <c r="AU187" s="21" t="s">
        <v>84</v>
      </c>
    </row>
    <row r="188" s="2" customFormat="1" ht="16.5" customHeight="1">
      <c r="A188" s="42"/>
      <c r="B188" s="43"/>
      <c r="C188" s="218" t="s">
        <v>509</v>
      </c>
      <c r="D188" s="218" t="s">
        <v>226</v>
      </c>
      <c r="E188" s="219" t="s">
        <v>2424</v>
      </c>
      <c r="F188" s="220" t="s">
        <v>2425</v>
      </c>
      <c r="G188" s="221" t="s">
        <v>251</v>
      </c>
      <c r="H188" s="222">
        <v>1</v>
      </c>
      <c r="I188" s="223"/>
      <c r="J188" s="224">
        <f>ROUND(I188*H188,2)</f>
        <v>0</v>
      </c>
      <c r="K188" s="220" t="s">
        <v>230</v>
      </c>
      <c r="L188" s="48"/>
      <c r="M188" s="225" t="s">
        <v>28</v>
      </c>
      <c r="N188" s="226" t="s">
        <v>45</v>
      </c>
      <c r="O188" s="88"/>
      <c r="P188" s="227">
        <f>O188*H188</f>
        <v>0</v>
      </c>
      <c r="Q188" s="227">
        <v>0.00014999999999999999</v>
      </c>
      <c r="R188" s="227">
        <f>Q188*H188</f>
        <v>0.00014999999999999999</v>
      </c>
      <c r="S188" s="227">
        <v>0</v>
      </c>
      <c r="T188" s="228">
        <f>S188*H188</f>
        <v>0</v>
      </c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R188" s="229" t="s">
        <v>257</v>
      </c>
      <c r="AT188" s="229" t="s">
        <v>226</v>
      </c>
      <c r="AU188" s="229" t="s">
        <v>84</v>
      </c>
      <c r="AY188" s="21" t="s">
        <v>223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21" t="s">
        <v>82</v>
      </c>
      <c r="BK188" s="230">
        <f>ROUND(I188*H188,2)</f>
        <v>0</v>
      </c>
      <c r="BL188" s="21" t="s">
        <v>257</v>
      </c>
      <c r="BM188" s="229" t="s">
        <v>710</v>
      </c>
    </row>
    <row r="189" s="2" customFormat="1">
      <c r="A189" s="42"/>
      <c r="B189" s="43"/>
      <c r="C189" s="44"/>
      <c r="D189" s="231" t="s">
        <v>233</v>
      </c>
      <c r="E189" s="44"/>
      <c r="F189" s="232" t="s">
        <v>2426</v>
      </c>
      <c r="G189" s="44"/>
      <c r="H189" s="44"/>
      <c r="I189" s="233"/>
      <c r="J189" s="44"/>
      <c r="K189" s="44"/>
      <c r="L189" s="48"/>
      <c r="M189" s="234"/>
      <c r="N189" s="235"/>
      <c r="O189" s="88"/>
      <c r="P189" s="88"/>
      <c r="Q189" s="88"/>
      <c r="R189" s="88"/>
      <c r="S189" s="88"/>
      <c r="T189" s="89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T189" s="21" t="s">
        <v>233</v>
      </c>
      <c r="AU189" s="21" t="s">
        <v>84</v>
      </c>
    </row>
    <row r="190" s="2" customFormat="1" ht="16.5" customHeight="1">
      <c r="A190" s="42"/>
      <c r="B190" s="43"/>
      <c r="C190" s="218" t="s">
        <v>516</v>
      </c>
      <c r="D190" s="218" t="s">
        <v>226</v>
      </c>
      <c r="E190" s="219" t="s">
        <v>2427</v>
      </c>
      <c r="F190" s="220" t="s">
        <v>2428</v>
      </c>
      <c r="G190" s="221" t="s">
        <v>251</v>
      </c>
      <c r="H190" s="222">
        <v>1</v>
      </c>
      <c r="I190" s="223"/>
      <c r="J190" s="224">
        <f>ROUND(I190*H190,2)</f>
        <v>0</v>
      </c>
      <c r="K190" s="220" t="s">
        <v>28</v>
      </c>
      <c r="L190" s="48"/>
      <c r="M190" s="225" t="s">
        <v>28</v>
      </c>
      <c r="N190" s="226" t="s">
        <v>45</v>
      </c>
      <c r="O190" s="88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R190" s="229" t="s">
        <v>257</v>
      </c>
      <c r="AT190" s="229" t="s">
        <v>226</v>
      </c>
      <c r="AU190" s="229" t="s">
        <v>84</v>
      </c>
      <c r="AY190" s="21" t="s">
        <v>223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21" t="s">
        <v>82</v>
      </c>
      <c r="BK190" s="230">
        <f>ROUND(I190*H190,2)</f>
        <v>0</v>
      </c>
      <c r="BL190" s="21" t="s">
        <v>257</v>
      </c>
      <c r="BM190" s="229" t="s">
        <v>718</v>
      </c>
    </row>
    <row r="191" s="2" customFormat="1" ht="16.5" customHeight="1">
      <c r="A191" s="42"/>
      <c r="B191" s="43"/>
      <c r="C191" s="218" t="s">
        <v>522</v>
      </c>
      <c r="D191" s="218" t="s">
        <v>226</v>
      </c>
      <c r="E191" s="219" t="s">
        <v>2429</v>
      </c>
      <c r="F191" s="220" t="s">
        <v>2430</v>
      </c>
      <c r="G191" s="221" t="s">
        <v>251</v>
      </c>
      <c r="H191" s="222">
        <v>2</v>
      </c>
      <c r="I191" s="223"/>
      <c r="J191" s="224">
        <f>ROUND(I191*H191,2)</f>
        <v>0</v>
      </c>
      <c r="K191" s="220" t="s">
        <v>230</v>
      </c>
      <c r="L191" s="48"/>
      <c r="M191" s="225" t="s">
        <v>28</v>
      </c>
      <c r="N191" s="226" t="s">
        <v>45</v>
      </c>
      <c r="O191" s="88"/>
      <c r="P191" s="227">
        <f>O191*H191</f>
        <v>0</v>
      </c>
      <c r="Q191" s="227">
        <v>0.00022000000000000001</v>
      </c>
      <c r="R191" s="227">
        <f>Q191*H191</f>
        <v>0.00044000000000000002</v>
      </c>
      <c r="S191" s="227">
        <v>0</v>
      </c>
      <c r="T191" s="228">
        <f>S191*H191</f>
        <v>0</v>
      </c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R191" s="229" t="s">
        <v>257</v>
      </c>
      <c r="AT191" s="229" t="s">
        <v>226</v>
      </c>
      <c r="AU191" s="229" t="s">
        <v>84</v>
      </c>
      <c r="AY191" s="21" t="s">
        <v>223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21" t="s">
        <v>82</v>
      </c>
      <c r="BK191" s="230">
        <f>ROUND(I191*H191,2)</f>
        <v>0</v>
      </c>
      <c r="BL191" s="21" t="s">
        <v>257</v>
      </c>
      <c r="BM191" s="229" t="s">
        <v>730</v>
      </c>
    </row>
    <row r="192" s="2" customFormat="1">
      <c r="A192" s="42"/>
      <c r="B192" s="43"/>
      <c r="C192" s="44"/>
      <c r="D192" s="231" t="s">
        <v>233</v>
      </c>
      <c r="E192" s="44"/>
      <c r="F192" s="232" t="s">
        <v>2431</v>
      </c>
      <c r="G192" s="44"/>
      <c r="H192" s="44"/>
      <c r="I192" s="233"/>
      <c r="J192" s="44"/>
      <c r="K192" s="44"/>
      <c r="L192" s="48"/>
      <c r="M192" s="234"/>
      <c r="N192" s="235"/>
      <c r="O192" s="88"/>
      <c r="P192" s="88"/>
      <c r="Q192" s="88"/>
      <c r="R192" s="88"/>
      <c r="S192" s="88"/>
      <c r="T192" s="89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T192" s="21" t="s">
        <v>233</v>
      </c>
      <c r="AU192" s="21" t="s">
        <v>84</v>
      </c>
    </row>
    <row r="193" s="2" customFormat="1" ht="16.5" customHeight="1">
      <c r="A193" s="42"/>
      <c r="B193" s="43"/>
      <c r="C193" s="218" t="s">
        <v>529</v>
      </c>
      <c r="D193" s="218" t="s">
        <v>226</v>
      </c>
      <c r="E193" s="219" t="s">
        <v>2432</v>
      </c>
      <c r="F193" s="220" t="s">
        <v>2433</v>
      </c>
      <c r="G193" s="221" t="s">
        <v>251</v>
      </c>
      <c r="H193" s="222">
        <v>2</v>
      </c>
      <c r="I193" s="223"/>
      <c r="J193" s="224">
        <f>ROUND(I193*H193,2)</f>
        <v>0</v>
      </c>
      <c r="K193" s="220" t="s">
        <v>28</v>
      </c>
      <c r="L193" s="48"/>
      <c r="M193" s="225" t="s">
        <v>28</v>
      </c>
      <c r="N193" s="226" t="s">
        <v>45</v>
      </c>
      <c r="O193" s="88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R193" s="229" t="s">
        <v>257</v>
      </c>
      <c r="AT193" s="229" t="s">
        <v>226</v>
      </c>
      <c r="AU193" s="229" t="s">
        <v>84</v>
      </c>
      <c r="AY193" s="21" t="s">
        <v>223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21" t="s">
        <v>82</v>
      </c>
      <c r="BK193" s="230">
        <f>ROUND(I193*H193,2)</f>
        <v>0</v>
      </c>
      <c r="BL193" s="21" t="s">
        <v>257</v>
      </c>
      <c r="BM193" s="229" t="s">
        <v>742</v>
      </c>
    </row>
    <row r="194" s="2" customFormat="1" ht="16.5" customHeight="1">
      <c r="A194" s="42"/>
      <c r="B194" s="43"/>
      <c r="C194" s="218" t="s">
        <v>536</v>
      </c>
      <c r="D194" s="218" t="s">
        <v>226</v>
      </c>
      <c r="E194" s="219" t="s">
        <v>2434</v>
      </c>
      <c r="F194" s="220" t="s">
        <v>2435</v>
      </c>
      <c r="G194" s="221" t="s">
        <v>251</v>
      </c>
      <c r="H194" s="222">
        <v>2</v>
      </c>
      <c r="I194" s="223"/>
      <c r="J194" s="224">
        <f>ROUND(I194*H194,2)</f>
        <v>0</v>
      </c>
      <c r="K194" s="220" t="s">
        <v>230</v>
      </c>
      <c r="L194" s="48"/>
      <c r="M194" s="225" t="s">
        <v>28</v>
      </c>
      <c r="N194" s="226" t="s">
        <v>45</v>
      </c>
      <c r="O194" s="88"/>
      <c r="P194" s="227">
        <f>O194*H194</f>
        <v>0</v>
      </c>
      <c r="Q194" s="227">
        <v>0.002</v>
      </c>
      <c r="R194" s="227">
        <f>Q194*H194</f>
        <v>0.0040000000000000001</v>
      </c>
      <c r="S194" s="227">
        <v>0</v>
      </c>
      <c r="T194" s="228">
        <f>S194*H194</f>
        <v>0</v>
      </c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R194" s="229" t="s">
        <v>257</v>
      </c>
      <c r="AT194" s="229" t="s">
        <v>226</v>
      </c>
      <c r="AU194" s="229" t="s">
        <v>84</v>
      </c>
      <c r="AY194" s="21" t="s">
        <v>223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21" t="s">
        <v>82</v>
      </c>
      <c r="BK194" s="230">
        <f>ROUND(I194*H194,2)</f>
        <v>0</v>
      </c>
      <c r="BL194" s="21" t="s">
        <v>257</v>
      </c>
      <c r="BM194" s="229" t="s">
        <v>755</v>
      </c>
    </row>
    <row r="195" s="2" customFormat="1">
      <c r="A195" s="42"/>
      <c r="B195" s="43"/>
      <c r="C195" s="44"/>
      <c r="D195" s="231" t="s">
        <v>233</v>
      </c>
      <c r="E195" s="44"/>
      <c r="F195" s="232" t="s">
        <v>2436</v>
      </c>
      <c r="G195" s="44"/>
      <c r="H195" s="44"/>
      <c r="I195" s="233"/>
      <c r="J195" s="44"/>
      <c r="K195" s="44"/>
      <c r="L195" s="48"/>
      <c r="M195" s="234"/>
      <c r="N195" s="235"/>
      <c r="O195" s="88"/>
      <c r="P195" s="88"/>
      <c r="Q195" s="88"/>
      <c r="R195" s="88"/>
      <c r="S195" s="88"/>
      <c r="T195" s="89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T195" s="21" t="s">
        <v>233</v>
      </c>
      <c r="AU195" s="21" t="s">
        <v>84</v>
      </c>
    </row>
    <row r="196" s="2" customFormat="1" ht="16.5" customHeight="1">
      <c r="A196" s="42"/>
      <c r="B196" s="43"/>
      <c r="C196" s="218" t="s">
        <v>541</v>
      </c>
      <c r="D196" s="218" t="s">
        <v>226</v>
      </c>
      <c r="E196" s="219" t="s">
        <v>2437</v>
      </c>
      <c r="F196" s="220" t="s">
        <v>2438</v>
      </c>
      <c r="G196" s="221" t="s">
        <v>251</v>
      </c>
      <c r="H196" s="222">
        <v>2</v>
      </c>
      <c r="I196" s="223"/>
      <c r="J196" s="224">
        <f>ROUND(I196*H196,2)</f>
        <v>0</v>
      </c>
      <c r="K196" s="220" t="s">
        <v>28</v>
      </c>
      <c r="L196" s="48"/>
      <c r="M196" s="225" t="s">
        <v>28</v>
      </c>
      <c r="N196" s="226" t="s">
        <v>45</v>
      </c>
      <c r="O196" s="88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R196" s="229" t="s">
        <v>257</v>
      </c>
      <c r="AT196" s="229" t="s">
        <v>226</v>
      </c>
      <c r="AU196" s="229" t="s">
        <v>84</v>
      </c>
      <c r="AY196" s="21" t="s">
        <v>223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21" t="s">
        <v>82</v>
      </c>
      <c r="BK196" s="230">
        <f>ROUND(I196*H196,2)</f>
        <v>0</v>
      </c>
      <c r="BL196" s="21" t="s">
        <v>257</v>
      </c>
      <c r="BM196" s="229" t="s">
        <v>766</v>
      </c>
    </row>
    <row r="197" s="2" customFormat="1" ht="16.5" customHeight="1">
      <c r="A197" s="42"/>
      <c r="B197" s="43"/>
      <c r="C197" s="218" t="s">
        <v>546</v>
      </c>
      <c r="D197" s="218" t="s">
        <v>226</v>
      </c>
      <c r="E197" s="219" t="s">
        <v>2439</v>
      </c>
      <c r="F197" s="220" t="s">
        <v>2440</v>
      </c>
      <c r="G197" s="221" t="s">
        <v>251</v>
      </c>
      <c r="H197" s="222">
        <v>1</v>
      </c>
      <c r="I197" s="223"/>
      <c r="J197" s="224">
        <f>ROUND(I197*H197,2)</f>
        <v>0</v>
      </c>
      <c r="K197" s="220" t="s">
        <v>28</v>
      </c>
      <c r="L197" s="48"/>
      <c r="M197" s="225" t="s">
        <v>28</v>
      </c>
      <c r="N197" s="226" t="s">
        <v>45</v>
      </c>
      <c r="O197" s="88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R197" s="229" t="s">
        <v>257</v>
      </c>
      <c r="AT197" s="229" t="s">
        <v>226</v>
      </c>
      <c r="AU197" s="229" t="s">
        <v>84</v>
      </c>
      <c r="AY197" s="21" t="s">
        <v>223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21" t="s">
        <v>82</v>
      </c>
      <c r="BK197" s="230">
        <f>ROUND(I197*H197,2)</f>
        <v>0</v>
      </c>
      <c r="BL197" s="21" t="s">
        <v>257</v>
      </c>
      <c r="BM197" s="229" t="s">
        <v>778</v>
      </c>
    </row>
    <row r="198" s="2" customFormat="1" ht="16.5" customHeight="1">
      <c r="A198" s="42"/>
      <c r="B198" s="43"/>
      <c r="C198" s="218" t="s">
        <v>550</v>
      </c>
      <c r="D198" s="218" t="s">
        <v>226</v>
      </c>
      <c r="E198" s="219" t="s">
        <v>2441</v>
      </c>
      <c r="F198" s="220" t="s">
        <v>2442</v>
      </c>
      <c r="G198" s="221" t="s">
        <v>251</v>
      </c>
      <c r="H198" s="222">
        <v>1</v>
      </c>
      <c r="I198" s="223"/>
      <c r="J198" s="224">
        <f>ROUND(I198*H198,2)</f>
        <v>0</v>
      </c>
      <c r="K198" s="220" t="s">
        <v>28</v>
      </c>
      <c r="L198" s="48"/>
      <c r="M198" s="225" t="s">
        <v>28</v>
      </c>
      <c r="N198" s="226" t="s">
        <v>45</v>
      </c>
      <c r="O198" s="88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R198" s="229" t="s">
        <v>257</v>
      </c>
      <c r="AT198" s="229" t="s">
        <v>226</v>
      </c>
      <c r="AU198" s="229" t="s">
        <v>84</v>
      </c>
      <c r="AY198" s="21" t="s">
        <v>223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21" t="s">
        <v>82</v>
      </c>
      <c r="BK198" s="230">
        <f>ROUND(I198*H198,2)</f>
        <v>0</v>
      </c>
      <c r="BL198" s="21" t="s">
        <v>257</v>
      </c>
      <c r="BM198" s="229" t="s">
        <v>790</v>
      </c>
    </row>
    <row r="199" s="2" customFormat="1" ht="24.15" customHeight="1">
      <c r="A199" s="42"/>
      <c r="B199" s="43"/>
      <c r="C199" s="218" t="s">
        <v>558</v>
      </c>
      <c r="D199" s="218" t="s">
        <v>226</v>
      </c>
      <c r="E199" s="219" t="s">
        <v>2443</v>
      </c>
      <c r="F199" s="220" t="s">
        <v>2444</v>
      </c>
      <c r="G199" s="221" t="s">
        <v>2322</v>
      </c>
      <c r="H199" s="314"/>
      <c r="I199" s="223"/>
      <c r="J199" s="224">
        <f>ROUND(I199*H199,2)</f>
        <v>0</v>
      </c>
      <c r="K199" s="220" t="s">
        <v>230</v>
      </c>
      <c r="L199" s="48"/>
      <c r="M199" s="225" t="s">
        <v>28</v>
      </c>
      <c r="N199" s="226" t="s">
        <v>45</v>
      </c>
      <c r="O199" s="88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R199" s="229" t="s">
        <v>257</v>
      </c>
      <c r="AT199" s="229" t="s">
        <v>226</v>
      </c>
      <c r="AU199" s="229" t="s">
        <v>84</v>
      </c>
      <c r="AY199" s="21" t="s">
        <v>223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21" t="s">
        <v>82</v>
      </c>
      <c r="BK199" s="230">
        <f>ROUND(I199*H199,2)</f>
        <v>0</v>
      </c>
      <c r="BL199" s="21" t="s">
        <v>257</v>
      </c>
      <c r="BM199" s="229" t="s">
        <v>800</v>
      </c>
    </row>
    <row r="200" s="2" customFormat="1">
      <c r="A200" s="42"/>
      <c r="B200" s="43"/>
      <c r="C200" s="44"/>
      <c r="D200" s="231" t="s">
        <v>233</v>
      </c>
      <c r="E200" s="44"/>
      <c r="F200" s="232" t="s">
        <v>2445</v>
      </c>
      <c r="G200" s="44"/>
      <c r="H200" s="44"/>
      <c r="I200" s="233"/>
      <c r="J200" s="44"/>
      <c r="K200" s="44"/>
      <c r="L200" s="48"/>
      <c r="M200" s="234"/>
      <c r="N200" s="235"/>
      <c r="O200" s="88"/>
      <c r="P200" s="88"/>
      <c r="Q200" s="88"/>
      <c r="R200" s="88"/>
      <c r="S200" s="88"/>
      <c r="T200" s="89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T200" s="21" t="s">
        <v>233</v>
      </c>
      <c r="AU200" s="21" t="s">
        <v>84</v>
      </c>
    </row>
    <row r="201" s="12" customFormat="1" ht="22.8" customHeight="1">
      <c r="A201" s="12"/>
      <c r="B201" s="202"/>
      <c r="C201" s="203"/>
      <c r="D201" s="204" t="s">
        <v>73</v>
      </c>
      <c r="E201" s="216" t="s">
        <v>1316</v>
      </c>
      <c r="F201" s="216" t="s">
        <v>2446</v>
      </c>
      <c r="G201" s="203"/>
      <c r="H201" s="203"/>
      <c r="I201" s="206"/>
      <c r="J201" s="217">
        <f>BK201</f>
        <v>0</v>
      </c>
      <c r="K201" s="203"/>
      <c r="L201" s="208"/>
      <c r="M201" s="209"/>
      <c r="N201" s="210"/>
      <c r="O201" s="210"/>
      <c r="P201" s="211">
        <f>SUM(P202:P211)</f>
        <v>0</v>
      </c>
      <c r="Q201" s="210"/>
      <c r="R201" s="211">
        <f>SUM(R202:R211)</f>
        <v>0</v>
      </c>
      <c r="S201" s="210"/>
      <c r="T201" s="212">
        <f>SUM(T202:T211)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3" t="s">
        <v>84</v>
      </c>
      <c r="AT201" s="214" t="s">
        <v>73</v>
      </c>
      <c r="AU201" s="214" t="s">
        <v>82</v>
      </c>
      <c r="AY201" s="213" t="s">
        <v>223</v>
      </c>
      <c r="BK201" s="215">
        <f>SUM(BK202:BK211)</f>
        <v>0</v>
      </c>
    </row>
    <row r="202" s="2" customFormat="1" ht="16.5" customHeight="1">
      <c r="A202" s="42"/>
      <c r="B202" s="43"/>
      <c r="C202" s="218" t="s">
        <v>567</v>
      </c>
      <c r="D202" s="218" t="s">
        <v>226</v>
      </c>
      <c r="E202" s="219" t="s">
        <v>2447</v>
      </c>
      <c r="F202" s="220" t="s">
        <v>2448</v>
      </c>
      <c r="G202" s="221" t="s">
        <v>229</v>
      </c>
      <c r="H202" s="222">
        <v>27.059999999999999</v>
      </c>
      <c r="I202" s="223"/>
      <c r="J202" s="224">
        <f>ROUND(I202*H202,2)</f>
        <v>0</v>
      </c>
      <c r="K202" s="220" t="s">
        <v>230</v>
      </c>
      <c r="L202" s="48"/>
      <c r="M202" s="225" t="s">
        <v>28</v>
      </c>
      <c r="N202" s="226" t="s">
        <v>45</v>
      </c>
      <c r="O202" s="88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R202" s="229" t="s">
        <v>257</v>
      </c>
      <c r="AT202" s="229" t="s">
        <v>226</v>
      </c>
      <c r="AU202" s="229" t="s">
        <v>84</v>
      </c>
      <c r="AY202" s="21" t="s">
        <v>223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21" t="s">
        <v>82</v>
      </c>
      <c r="BK202" s="230">
        <f>ROUND(I202*H202,2)</f>
        <v>0</v>
      </c>
      <c r="BL202" s="21" t="s">
        <v>257</v>
      </c>
      <c r="BM202" s="229" t="s">
        <v>460</v>
      </c>
    </row>
    <row r="203" s="2" customFormat="1">
      <c r="A203" s="42"/>
      <c r="B203" s="43"/>
      <c r="C203" s="44"/>
      <c r="D203" s="231" t="s">
        <v>233</v>
      </c>
      <c r="E203" s="44"/>
      <c r="F203" s="232" t="s">
        <v>2449</v>
      </c>
      <c r="G203" s="44"/>
      <c r="H203" s="44"/>
      <c r="I203" s="233"/>
      <c r="J203" s="44"/>
      <c r="K203" s="44"/>
      <c r="L203" s="48"/>
      <c r="M203" s="234"/>
      <c r="N203" s="235"/>
      <c r="O203" s="88"/>
      <c r="P203" s="88"/>
      <c r="Q203" s="88"/>
      <c r="R203" s="88"/>
      <c r="S203" s="88"/>
      <c r="T203" s="89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T203" s="21" t="s">
        <v>233</v>
      </c>
      <c r="AU203" s="21" t="s">
        <v>84</v>
      </c>
    </row>
    <row r="204" s="2" customFormat="1" ht="16.5" customHeight="1">
      <c r="A204" s="42"/>
      <c r="B204" s="43"/>
      <c r="C204" s="218" t="s">
        <v>572</v>
      </c>
      <c r="D204" s="218" t="s">
        <v>226</v>
      </c>
      <c r="E204" s="219" t="s">
        <v>2450</v>
      </c>
      <c r="F204" s="220" t="s">
        <v>2451</v>
      </c>
      <c r="G204" s="221" t="s">
        <v>229</v>
      </c>
      <c r="H204" s="222">
        <v>27.059999999999999</v>
      </c>
      <c r="I204" s="223"/>
      <c r="J204" s="224">
        <f>ROUND(I204*H204,2)</f>
        <v>0</v>
      </c>
      <c r="K204" s="220" t="s">
        <v>230</v>
      </c>
      <c r="L204" s="48"/>
      <c r="M204" s="225" t="s">
        <v>28</v>
      </c>
      <c r="N204" s="226" t="s">
        <v>45</v>
      </c>
      <c r="O204" s="88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R204" s="229" t="s">
        <v>257</v>
      </c>
      <c r="AT204" s="229" t="s">
        <v>226</v>
      </c>
      <c r="AU204" s="229" t="s">
        <v>84</v>
      </c>
      <c r="AY204" s="21" t="s">
        <v>223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21" t="s">
        <v>82</v>
      </c>
      <c r="BK204" s="230">
        <f>ROUND(I204*H204,2)</f>
        <v>0</v>
      </c>
      <c r="BL204" s="21" t="s">
        <v>257</v>
      </c>
      <c r="BM204" s="229" t="s">
        <v>507</v>
      </c>
    </row>
    <row r="205" s="2" customFormat="1">
      <c r="A205" s="42"/>
      <c r="B205" s="43"/>
      <c r="C205" s="44"/>
      <c r="D205" s="231" t="s">
        <v>233</v>
      </c>
      <c r="E205" s="44"/>
      <c r="F205" s="232" t="s">
        <v>2452</v>
      </c>
      <c r="G205" s="44"/>
      <c r="H205" s="44"/>
      <c r="I205" s="233"/>
      <c r="J205" s="44"/>
      <c r="K205" s="44"/>
      <c r="L205" s="48"/>
      <c r="M205" s="234"/>
      <c r="N205" s="235"/>
      <c r="O205" s="88"/>
      <c r="P205" s="88"/>
      <c r="Q205" s="88"/>
      <c r="R205" s="88"/>
      <c r="S205" s="88"/>
      <c r="T205" s="89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T205" s="21" t="s">
        <v>233</v>
      </c>
      <c r="AU205" s="21" t="s">
        <v>84</v>
      </c>
    </row>
    <row r="206" s="2" customFormat="1" ht="16.5" customHeight="1">
      <c r="A206" s="42"/>
      <c r="B206" s="43"/>
      <c r="C206" s="218" t="s">
        <v>577</v>
      </c>
      <c r="D206" s="218" t="s">
        <v>226</v>
      </c>
      <c r="E206" s="219" t="s">
        <v>2453</v>
      </c>
      <c r="F206" s="220" t="s">
        <v>2454</v>
      </c>
      <c r="G206" s="221" t="s">
        <v>229</v>
      </c>
      <c r="H206" s="222">
        <v>27.059999999999999</v>
      </c>
      <c r="I206" s="223"/>
      <c r="J206" s="224">
        <f>ROUND(I206*H206,2)</f>
        <v>0</v>
      </c>
      <c r="K206" s="220" t="s">
        <v>230</v>
      </c>
      <c r="L206" s="48"/>
      <c r="M206" s="225" t="s">
        <v>28</v>
      </c>
      <c r="N206" s="226" t="s">
        <v>45</v>
      </c>
      <c r="O206" s="88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R206" s="229" t="s">
        <v>257</v>
      </c>
      <c r="AT206" s="229" t="s">
        <v>226</v>
      </c>
      <c r="AU206" s="229" t="s">
        <v>84</v>
      </c>
      <c r="AY206" s="21" t="s">
        <v>223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21" t="s">
        <v>82</v>
      </c>
      <c r="BK206" s="230">
        <f>ROUND(I206*H206,2)</f>
        <v>0</v>
      </c>
      <c r="BL206" s="21" t="s">
        <v>257</v>
      </c>
      <c r="BM206" s="229" t="s">
        <v>830</v>
      </c>
    </row>
    <row r="207" s="2" customFormat="1">
      <c r="A207" s="42"/>
      <c r="B207" s="43"/>
      <c r="C207" s="44"/>
      <c r="D207" s="231" t="s">
        <v>233</v>
      </c>
      <c r="E207" s="44"/>
      <c r="F207" s="232" t="s">
        <v>2455</v>
      </c>
      <c r="G207" s="44"/>
      <c r="H207" s="44"/>
      <c r="I207" s="233"/>
      <c r="J207" s="44"/>
      <c r="K207" s="44"/>
      <c r="L207" s="48"/>
      <c r="M207" s="234"/>
      <c r="N207" s="235"/>
      <c r="O207" s="88"/>
      <c r="P207" s="88"/>
      <c r="Q207" s="88"/>
      <c r="R207" s="88"/>
      <c r="S207" s="88"/>
      <c r="T207" s="89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T207" s="21" t="s">
        <v>233</v>
      </c>
      <c r="AU207" s="21" t="s">
        <v>84</v>
      </c>
    </row>
    <row r="208" s="2" customFormat="1" ht="16.5" customHeight="1">
      <c r="A208" s="42"/>
      <c r="B208" s="43"/>
      <c r="C208" s="218" t="s">
        <v>584</v>
      </c>
      <c r="D208" s="218" t="s">
        <v>226</v>
      </c>
      <c r="E208" s="219" t="s">
        <v>2456</v>
      </c>
      <c r="F208" s="220" t="s">
        <v>2457</v>
      </c>
      <c r="G208" s="221" t="s">
        <v>229</v>
      </c>
      <c r="H208" s="222">
        <v>27.059999999999999</v>
      </c>
      <c r="I208" s="223"/>
      <c r="J208" s="224">
        <f>ROUND(I208*H208,2)</f>
        <v>0</v>
      </c>
      <c r="K208" s="220" t="s">
        <v>230</v>
      </c>
      <c r="L208" s="48"/>
      <c r="M208" s="225" t="s">
        <v>28</v>
      </c>
      <c r="N208" s="226" t="s">
        <v>45</v>
      </c>
      <c r="O208" s="88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R208" s="229" t="s">
        <v>257</v>
      </c>
      <c r="AT208" s="229" t="s">
        <v>226</v>
      </c>
      <c r="AU208" s="229" t="s">
        <v>84</v>
      </c>
      <c r="AY208" s="21" t="s">
        <v>223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21" t="s">
        <v>82</v>
      </c>
      <c r="BK208" s="230">
        <f>ROUND(I208*H208,2)</f>
        <v>0</v>
      </c>
      <c r="BL208" s="21" t="s">
        <v>257</v>
      </c>
      <c r="BM208" s="229" t="s">
        <v>841</v>
      </c>
    </row>
    <row r="209" s="2" customFormat="1">
      <c r="A209" s="42"/>
      <c r="B209" s="43"/>
      <c r="C209" s="44"/>
      <c r="D209" s="231" t="s">
        <v>233</v>
      </c>
      <c r="E209" s="44"/>
      <c r="F209" s="232" t="s">
        <v>2458</v>
      </c>
      <c r="G209" s="44"/>
      <c r="H209" s="44"/>
      <c r="I209" s="233"/>
      <c r="J209" s="44"/>
      <c r="K209" s="44"/>
      <c r="L209" s="48"/>
      <c r="M209" s="234"/>
      <c r="N209" s="235"/>
      <c r="O209" s="88"/>
      <c r="P209" s="88"/>
      <c r="Q209" s="88"/>
      <c r="R209" s="88"/>
      <c r="S209" s="88"/>
      <c r="T209" s="89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T209" s="21" t="s">
        <v>233</v>
      </c>
      <c r="AU209" s="21" t="s">
        <v>84</v>
      </c>
    </row>
    <row r="210" s="2" customFormat="1" ht="24.15" customHeight="1">
      <c r="A210" s="42"/>
      <c r="B210" s="43"/>
      <c r="C210" s="218" t="s">
        <v>589</v>
      </c>
      <c r="D210" s="218" t="s">
        <v>226</v>
      </c>
      <c r="E210" s="219" t="s">
        <v>2459</v>
      </c>
      <c r="F210" s="220" t="s">
        <v>2460</v>
      </c>
      <c r="G210" s="221" t="s">
        <v>2322</v>
      </c>
      <c r="H210" s="314"/>
      <c r="I210" s="223"/>
      <c r="J210" s="224">
        <f>ROUND(I210*H210,2)</f>
        <v>0</v>
      </c>
      <c r="K210" s="220" t="s">
        <v>230</v>
      </c>
      <c r="L210" s="48"/>
      <c r="M210" s="225" t="s">
        <v>28</v>
      </c>
      <c r="N210" s="226" t="s">
        <v>45</v>
      </c>
      <c r="O210" s="88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R210" s="229" t="s">
        <v>257</v>
      </c>
      <c r="AT210" s="229" t="s">
        <v>226</v>
      </c>
      <c r="AU210" s="229" t="s">
        <v>84</v>
      </c>
      <c r="AY210" s="21" t="s">
        <v>223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21" t="s">
        <v>82</v>
      </c>
      <c r="BK210" s="230">
        <f>ROUND(I210*H210,2)</f>
        <v>0</v>
      </c>
      <c r="BL210" s="21" t="s">
        <v>257</v>
      </c>
      <c r="BM210" s="229" t="s">
        <v>849</v>
      </c>
    </row>
    <row r="211" s="2" customFormat="1">
      <c r="A211" s="42"/>
      <c r="B211" s="43"/>
      <c r="C211" s="44"/>
      <c r="D211" s="231" t="s">
        <v>233</v>
      </c>
      <c r="E211" s="44"/>
      <c r="F211" s="232" t="s">
        <v>2461</v>
      </c>
      <c r="G211" s="44"/>
      <c r="H211" s="44"/>
      <c r="I211" s="233"/>
      <c r="J211" s="44"/>
      <c r="K211" s="44"/>
      <c r="L211" s="48"/>
      <c r="M211" s="234"/>
      <c r="N211" s="235"/>
      <c r="O211" s="88"/>
      <c r="P211" s="88"/>
      <c r="Q211" s="88"/>
      <c r="R211" s="88"/>
      <c r="S211" s="88"/>
      <c r="T211" s="89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T211" s="21" t="s">
        <v>233</v>
      </c>
      <c r="AU211" s="21" t="s">
        <v>84</v>
      </c>
    </row>
    <row r="212" s="12" customFormat="1" ht="22.8" customHeight="1">
      <c r="A212" s="12"/>
      <c r="B212" s="202"/>
      <c r="C212" s="203"/>
      <c r="D212" s="204" t="s">
        <v>73</v>
      </c>
      <c r="E212" s="216" t="s">
        <v>1334</v>
      </c>
      <c r="F212" s="216" t="s">
        <v>2195</v>
      </c>
      <c r="G212" s="203"/>
      <c r="H212" s="203"/>
      <c r="I212" s="206"/>
      <c r="J212" s="217">
        <f>BK212</f>
        <v>0</v>
      </c>
      <c r="K212" s="203"/>
      <c r="L212" s="208"/>
      <c r="M212" s="209"/>
      <c r="N212" s="210"/>
      <c r="O212" s="210"/>
      <c r="P212" s="211">
        <f>SUM(P213:P220)</f>
        <v>0</v>
      </c>
      <c r="Q212" s="210"/>
      <c r="R212" s="211">
        <f>SUM(R213:R220)</f>
        <v>0.012920400000000002</v>
      </c>
      <c r="S212" s="210"/>
      <c r="T212" s="212">
        <f>SUM(T213:T220)</f>
        <v>0.081199999999999994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3" t="s">
        <v>84</v>
      </c>
      <c r="AT212" s="214" t="s">
        <v>73</v>
      </c>
      <c r="AU212" s="214" t="s">
        <v>82</v>
      </c>
      <c r="AY212" s="213" t="s">
        <v>223</v>
      </c>
      <c r="BK212" s="215">
        <f>SUM(BK213:BK220)</f>
        <v>0</v>
      </c>
    </row>
    <row r="213" s="2" customFormat="1" ht="16.5" customHeight="1">
      <c r="A213" s="42"/>
      <c r="B213" s="43"/>
      <c r="C213" s="218" t="s">
        <v>595</v>
      </c>
      <c r="D213" s="218" t="s">
        <v>226</v>
      </c>
      <c r="E213" s="219" t="s">
        <v>2462</v>
      </c>
      <c r="F213" s="220" t="s">
        <v>2463</v>
      </c>
      <c r="G213" s="221" t="s">
        <v>229</v>
      </c>
      <c r="H213" s="222">
        <v>27.059999999999999</v>
      </c>
      <c r="I213" s="223"/>
      <c r="J213" s="224">
        <f>ROUND(I213*H213,2)</f>
        <v>0</v>
      </c>
      <c r="K213" s="220" t="s">
        <v>230</v>
      </c>
      <c r="L213" s="48"/>
      <c r="M213" s="225" t="s">
        <v>28</v>
      </c>
      <c r="N213" s="226" t="s">
        <v>45</v>
      </c>
      <c r="O213" s="88"/>
      <c r="P213" s="227">
        <f>O213*H213</f>
        <v>0</v>
      </c>
      <c r="Q213" s="227">
        <v>0.00034000000000000002</v>
      </c>
      <c r="R213" s="227">
        <f>Q213*H213</f>
        <v>0.0092004000000000009</v>
      </c>
      <c r="S213" s="227">
        <v>0</v>
      </c>
      <c r="T213" s="228">
        <f>S213*H213</f>
        <v>0</v>
      </c>
      <c r="U213" s="42"/>
      <c r="V213" s="42"/>
      <c r="W213" s="42"/>
      <c r="X213" s="42"/>
      <c r="Y213" s="42"/>
      <c r="Z213" s="42"/>
      <c r="AA213" s="42"/>
      <c r="AB213" s="42"/>
      <c r="AC213" s="42"/>
      <c r="AD213" s="42"/>
      <c r="AE213" s="42"/>
      <c r="AR213" s="229" t="s">
        <v>257</v>
      </c>
      <c r="AT213" s="229" t="s">
        <v>226</v>
      </c>
      <c r="AU213" s="229" t="s">
        <v>84</v>
      </c>
      <c r="AY213" s="21" t="s">
        <v>223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21" t="s">
        <v>82</v>
      </c>
      <c r="BK213" s="230">
        <f>ROUND(I213*H213,2)</f>
        <v>0</v>
      </c>
      <c r="BL213" s="21" t="s">
        <v>257</v>
      </c>
      <c r="BM213" s="229" t="s">
        <v>858</v>
      </c>
    </row>
    <row r="214" s="2" customFormat="1">
      <c r="A214" s="42"/>
      <c r="B214" s="43"/>
      <c r="C214" s="44"/>
      <c r="D214" s="231" t="s">
        <v>233</v>
      </c>
      <c r="E214" s="44"/>
      <c r="F214" s="232" t="s">
        <v>2464</v>
      </c>
      <c r="G214" s="44"/>
      <c r="H214" s="44"/>
      <c r="I214" s="233"/>
      <c r="J214" s="44"/>
      <c r="K214" s="44"/>
      <c r="L214" s="48"/>
      <c r="M214" s="234"/>
      <c r="N214" s="235"/>
      <c r="O214" s="88"/>
      <c r="P214" s="88"/>
      <c r="Q214" s="88"/>
      <c r="R214" s="88"/>
      <c r="S214" s="88"/>
      <c r="T214" s="89"/>
      <c r="U214" s="42"/>
      <c r="V214" s="42"/>
      <c r="W214" s="42"/>
      <c r="X214" s="42"/>
      <c r="Y214" s="42"/>
      <c r="Z214" s="42"/>
      <c r="AA214" s="42"/>
      <c r="AB214" s="42"/>
      <c r="AC214" s="42"/>
      <c r="AD214" s="42"/>
      <c r="AE214" s="42"/>
      <c r="AT214" s="21" t="s">
        <v>233</v>
      </c>
      <c r="AU214" s="21" t="s">
        <v>84</v>
      </c>
    </row>
    <row r="215" s="2" customFormat="1" ht="16.5" customHeight="1">
      <c r="A215" s="42"/>
      <c r="B215" s="43"/>
      <c r="C215" s="218" t="s">
        <v>600</v>
      </c>
      <c r="D215" s="218" t="s">
        <v>226</v>
      </c>
      <c r="E215" s="219" t="s">
        <v>2465</v>
      </c>
      <c r="F215" s="220" t="s">
        <v>2466</v>
      </c>
      <c r="G215" s="221" t="s">
        <v>240</v>
      </c>
      <c r="H215" s="222">
        <v>140</v>
      </c>
      <c r="I215" s="223"/>
      <c r="J215" s="224">
        <f>ROUND(I215*H215,2)</f>
        <v>0</v>
      </c>
      <c r="K215" s="220" t="s">
        <v>230</v>
      </c>
      <c r="L215" s="48"/>
      <c r="M215" s="225" t="s">
        <v>28</v>
      </c>
      <c r="N215" s="226" t="s">
        <v>45</v>
      </c>
      <c r="O215" s="88"/>
      <c r="P215" s="227">
        <f>O215*H215</f>
        <v>0</v>
      </c>
      <c r="Q215" s="227">
        <v>2.0000000000000002E-05</v>
      </c>
      <c r="R215" s="227">
        <f>Q215*H215</f>
        <v>0.0028000000000000004</v>
      </c>
      <c r="S215" s="227">
        <v>0</v>
      </c>
      <c r="T215" s="228">
        <f>S215*H215</f>
        <v>0</v>
      </c>
      <c r="U215" s="42"/>
      <c r="V215" s="42"/>
      <c r="W215" s="42"/>
      <c r="X215" s="42"/>
      <c r="Y215" s="42"/>
      <c r="Z215" s="42"/>
      <c r="AA215" s="42"/>
      <c r="AB215" s="42"/>
      <c r="AC215" s="42"/>
      <c r="AD215" s="42"/>
      <c r="AE215" s="42"/>
      <c r="AR215" s="229" t="s">
        <v>257</v>
      </c>
      <c r="AT215" s="229" t="s">
        <v>226</v>
      </c>
      <c r="AU215" s="229" t="s">
        <v>84</v>
      </c>
      <c r="AY215" s="21" t="s">
        <v>223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21" t="s">
        <v>82</v>
      </c>
      <c r="BK215" s="230">
        <f>ROUND(I215*H215,2)</f>
        <v>0</v>
      </c>
      <c r="BL215" s="21" t="s">
        <v>257</v>
      </c>
      <c r="BM215" s="229" t="s">
        <v>867</v>
      </c>
    </row>
    <row r="216" s="2" customFormat="1">
      <c r="A216" s="42"/>
      <c r="B216" s="43"/>
      <c r="C216" s="44"/>
      <c r="D216" s="231" t="s">
        <v>233</v>
      </c>
      <c r="E216" s="44"/>
      <c r="F216" s="232" t="s">
        <v>2467</v>
      </c>
      <c r="G216" s="44"/>
      <c r="H216" s="44"/>
      <c r="I216" s="233"/>
      <c r="J216" s="44"/>
      <c r="K216" s="44"/>
      <c r="L216" s="48"/>
      <c r="M216" s="234"/>
      <c r="N216" s="235"/>
      <c r="O216" s="88"/>
      <c r="P216" s="88"/>
      <c r="Q216" s="88"/>
      <c r="R216" s="88"/>
      <c r="S216" s="88"/>
      <c r="T216" s="89"/>
      <c r="U216" s="42"/>
      <c r="V216" s="42"/>
      <c r="W216" s="42"/>
      <c r="X216" s="42"/>
      <c r="Y216" s="42"/>
      <c r="Z216" s="42"/>
      <c r="AA216" s="42"/>
      <c r="AB216" s="42"/>
      <c r="AC216" s="42"/>
      <c r="AD216" s="42"/>
      <c r="AE216" s="42"/>
      <c r="AT216" s="21" t="s">
        <v>233</v>
      </c>
      <c r="AU216" s="21" t="s">
        <v>84</v>
      </c>
    </row>
    <row r="217" s="2" customFormat="1" ht="16.5" customHeight="1">
      <c r="A217" s="42"/>
      <c r="B217" s="43"/>
      <c r="C217" s="218" t="s">
        <v>606</v>
      </c>
      <c r="D217" s="218" t="s">
        <v>226</v>
      </c>
      <c r="E217" s="219" t="s">
        <v>2468</v>
      </c>
      <c r="F217" s="220" t="s">
        <v>2469</v>
      </c>
      <c r="G217" s="221" t="s">
        <v>240</v>
      </c>
      <c r="H217" s="222">
        <v>30</v>
      </c>
      <c r="I217" s="223"/>
      <c r="J217" s="224">
        <f>ROUND(I217*H217,2)</f>
        <v>0</v>
      </c>
      <c r="K217" s="220" t="s">
        <v>230</v>
      </c>
      <c r="L217" s="48"/>
      <c r="M217" s="225" t="s">
        <v>28</v>
      </c>
      <c r="N217" s="226" t="s">
        <v>45</v>
      </c>
      <c r="O217" s="88"/>
      <c r="P217" s="227">
        <f>O217*H217</f>
        <v>0</v>
      </c>
      <c r="Q217" s="227">
        <v>2.0000000000000002E-05</v>
      </c>
      <c r="R217" s="227">
        <f>Q217*H217</f>
        <v>0.00060000000000000006</v>
      </c>
      <c r="S217" s="227">
        <v>0.001</v>
      </c>
      <c r="T217" s="228">
        <f>S217*H217</f>
        <v>0.029999999999999999</v>
      </c>
      <c r="U217" s="42"/>
      <c r="V217" s="42"/>
      <c r="W217" s="42"/>
      <c r="X217" s="42"/>
      <c r="Y217" s="42"/>
      <c r="Z217" s="42"/>
      <c r="AA217" s="42"/>
      <c r="AB217" s="42"/>
      <c r="AC217" s="42"/>
      <c r="AD217" s="42"/>
      <c r="AE217" s="42"/>
      <c r="AR217" s="229" t="s">
        <v>257</v>
      </c>
      <c r="AT217" s="229" t="s">
        <v>226</v>
      </c>
      <c r="AU217" s="229" t="s">
        <v>84</v>
      </c>
      <c r="AY217" s="21" t="s">
        <v>223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21" t="s">
        <v>82</v>
      </c>
      <c r="BK217" s="230">
        <f>ROUND(I217*H217,2)</f>
        <v>0</v>
      </c>
      <c r="BL217" s="21" t="s">
        <v>257</v>
      </c>
      <c r="BM217" s="229" t="s">
        <v>877</v>
      </c>
    </row>
    <row r="218" s="2" customFormat="1">
      <c r="A218" s="42"/>
      <c r="B218" s="43"/>
      <c r="C218" s="44"/>
      <c r="D218" s="231" t="s">
        <v>233</v>
      </c>
      <c r="E218" s="44"/>
      <c r="F218" s="232" t="s">
        <v>2470</v>
      </c>
      <c r="G218" s="44"/>
      <c r="H218" s="44"/>
      <c r="I218" s="233"/>
      <c r="J218" s="44"/>
      <c r="K218" s="44"/>
      <c r="L218" s="48"/>
      <c r="M218" s="234"/>
      <c r="N218" s="235"/>
      <c r="O218" s="88"/>
      <c r="P218" s="88"/>
      <c r="Q218" s="88"/>
      <c r="R218" s="88"/>
      <c r="S218" s="88"/>
      <c r="T218" s="89"/>
      <c r="U218" s="42"/>
      <c r="V218" s="42"/>
      <c r="W218" s="42"/>
      <c r="X218" s="42"/>
      <c r="Y218" s="42"/>
      <c r="Z218" s="42"/>
      <c r="AA218" s="42"/>
      <c r="AB218" s="42"/>
      <c r="AC218" s="42"/>
      <c r="AD218" s="42"/>
      <c r="AE218" s="42"/>
      <c r="AT218" s="21" t="s">
        <v>233</v>
      </c>
      <c r="AU218" s="21" t="s">
        <v>84</v>
      </c>
    </row>
    <row r="219" s="2" customFormat="1" ht="16.5" customHeight="1">
      <c r="A219" s="42"/>
      <c r="B219" s="43"/>
      <c r="C219" s="218" t="s">
        <v>619</v>
      </c>
      <c r="D219" s="218" t="s">
        <v>226</v>
      </c>
      <c r="E219" s="219" t="s">
        <v>2471</v>
      </c>
      <c r="F219" s="220" t="s">
        <v>2472</v>
      </c>
      <c r="G219" s="221" t="s">
        <v>240</v>
      </c>
      <c r="H219" s="222">
        <v>16</v>
      </c>
      <c r="I219" s="223"/>
      <c r="J219" s="224">
        <f>ROUND(I219*H219,2)</f>
        <v>0</v>
      </c>
      <c r="K219" s="220" t="s">
        <v>230</v>
      </c>
      <c r="L219" s="48"/>
      <c r="M219" s="225" t="s">
        <v>28</v>
      </c>
      <c r="N219" s="226" t="s">
        <v>45</v>
      </c>
      <c r="O219" s="88"/>
      <c r="P219" s="227">
        <f>O219*H219</f>
        <v>0</v>
      </c>
      <c r="Q219" s="227">
        <v>2.0000000000000002E-05</v>
      </c>
      <c r="R219" s="227">
        <f>Q219*H219</f>
        <v>0.00032000000000000003</v>
      </c>
      <c r="S219" s="227">
        <v>0.0032000000000000002</v>
      </c>
      <c r="T219" s="228">
        <f>S219*H219</f>
        <v>0.051200000000000002</v>
      </c>
      <c r="U219" s="42"/>
      <c r="V219" s="42"/>
      <c r="W219" s="42"/>
      <c r="X219" s="42"/>
      <c r="Y219" s="42"/>
      <c r="Z219" s="42"/>
      <c r="AA219" s="42"/>
      <c r="AB219" s="42"/>
      <c r="AC219" s="42"/>
      <c r="AD219" s="42"/>
      <c r="AE219" s="42"/>
      <c r="AR219" s="229" t="s">
        <v>257</v>
      </c>
      <c r="AT219" s="229" t="s">
        <v>226</v>
      </c>
      <c r="AU219" s="229" t="s">
        <v>84</v>
      </c>
      <c r="AY219" s="21" t="s">
        <v>223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21" t="s">
        <v>82</v>
      </c>
      <c r="BK219" s="230">
        <f>ROUND(I219*H219,2)</f>
        <v>0</v>
      </c>
      <c r="BL219" s="21" t="s">
        <v>257</v>
      </c>
      <c r="BM219" s="229" t="s">
        <v>885</v>
      </c>
    </row>
    <row r="220" s="2" customFormat="1">
      <c r="A220" s="42"/>
      <c r="B220" s="43"/>
      <c r="C220" s="44"/>
      <c r="D220" s="231" t="s">
        <v>233</v>
      </c>
      <c r="E220" s="44"/>
      <c r="F220" s="232" t="s">
        <v>2473</v>
      </c>
      <c r="G220" s="44"/>
      <c r="H220" s="44"/>
      <c r="I220" s="233"/>
      <c r="J220" s="44"/>
      <c r="K220" s="44"/>
      <c r="L220" s="48"/>
      <c r="M220" s="234"/>
      <c r="N220" s="235"/>
      <c r="O220" s="88"/>
      <c r="P220" s="88"/>
      <c r="Q220" s="88"/>
      <c r="R220" s="88"/>
      <c r="S220" s="88"/>
      <c r="T220" s="89"/>
      <c r="U220" s="42"/>
      <c r="V220" s="42"/>
      <c r="W220" s="42"/>
      <c r="X220" s="42"/>
      <c r="Y220" s="42"/>
      <c r="Z220" s="42"/>
      <c r="AA220" s="42"/>
      <c r="AB220" s="42"/>
      <c r="AC220" s="42"/>
      <c r="AD220" s="42"/>
      <c r="AE220" s="42"/>
      <c r="AT220" s="21" t="s">
        <v>233</v>
      </c>
      <c r="AU220" s="21" t="s">
        <v>84</v>
      </c>
    </row>
    <row r="221" s="12" customFormat="1" ht="22.8" customHeight="1">
      <c r="A221" s="12"/>
      <c r="B221" s="202"/>
      <c r="C221" s="203"/>
      <c r="D221" s="204" t="s">
        <v>73</v>
      </c>
      <c r="E221" s="216" t="s">
        <v>1337</v>
      </c>
      <c r="F221" s="216" t="s">
        <v>2474</v>
      </c>
      <c r="G221" s="203"/>
      <c r="H221" s="203"/>
      <c r="I221" s="206"/>
      <c r="J221" s="217">
        <f>BK221</f>
        <v>0</v>
      </c>
      <c r="K221" s="203"/>
      <c r="L221" s="208"/>
      <c r="M221" s="209"/>
      <c r="N221" s="210"/>
      <c r="O221" s="210"/>
      <c r="P221" s="211">
        <f>SUM(P222:P226)</f>
        <v>0</v>
      </c>
      <c r="Q221" s="210"/>
      <c r="R221" s="211">
        <f>SUM(R222:R226)</f>
        <v>0.0019000000000000002</v>
      </c>
      <c r="S221" s="210"/>
      <c r="T221" s="212">
        <f>SUM(T222:T226)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3" t="s">
        <v>84</v>
      </c>
      <c r="AT221" s="214" t="s">
        <v>73</v>
      </c>
      <c r="AU221" s="214" t="s">
        <v>82</v>
      </c>
      <c r="AY221" s="213" t="s">
        <v>223</v>
      </c>
      <c r="BK221" s="215">
        <f>SUM(BK222:BK226)</f>
        <v>0</v>
      </c>
    </row>
    <row r="222" s="2" customFormat="1" ht="21.75" customHeight="1">
      <c r="A222" s="42"/>
      <c r="B222" s="43"/>
      <c r="C222" s="218" t="s">
        <v>650</v>
      </c>
      <c r="D222" s="218" t="s">
        <v>226</v>
      </c>
      <c r="E222" s="219" t="s">
        <v>2475</v>
      </c>
      <c r="F222" s="220" t="s">
        <v>2476</v>
      </c>
      <c r="G222" s="221" t="s">
        <v>240</v>
      </c>
      <c r="H222" s="222">
        <v>10</v>
      </c>
      <c r="I222" s="223"/>
      <c r="J222" s="224">
        <f>ROUND(I222*H222,2)</f>
        <v>0</v>
      </c>
      <c r="K222" s="220" t="s">
        <v>230</v>
      </c>
      <c r="L222" s="48"/>
      <c r="M222" s="225" t="s">
        <v>28</v>
      </c>
      <c r="N222" s="226" t="s">
        <v>45</v>
      </c>
      <c r="O222" s="88"/>
      <c r="P222" s="227">
        <f>O222*H222</f>
        <v>0</v>
      </c>
      <c r="Q222" s="227">
        <v>0.00019000000000000001</v>
      </c>
      <c r="R222" s="227">
        <f>Q222*H222</f>
        <v>0.0019000000000000002</v>
      </c>
      <c r="S222" s="227">
        <v>0</v>
      </c>
      <c r="T222" s="228">
        <f>S222*H222</f>
        <v>0</v>
      </c>
      <c r="U222" s="42"/>
      <c r="V222" s="42"/>
      <c r="W222" s="42"/>
      <c r="X222" s="42"/>
      <c r="Y222" s="42"/>
      <c r="Z222" s="42"/>
      <c r="AA222" s="42"/>
      <c r="AB222" s="42"/>
      <c r="AC222" s="42"/>
      <c r="AD222" s="42"/>
      <c r="AE222" s="42"/>
      <c r="AR222" s="229" t="s">
        <v>257</v>
      </c>
      <c r="AT222" s="229" t="s">
        <v>226</v>
      </c>
      <c r="AU222" s="229" t="s">
        <v>84</v>
      </c>
      <c r="AY222" s="21" t="s">
        <v>223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21" t="s">
        <v>82</v>
      </c>
      <c r="BK222" s="230">
        <f>ROUND(I222*H222,2)</f>
        <v>0</v>
      </c>
      <c r="BL222" s="21" t="s">
        <v>257</v>
      </c>
      <c r="BM222" s="229" t="s">
        <v>894</v>
      </c>
    </row>
    <row r="223" s="2" customFormat="1">
      <c r="A223" s="42"/>
      <c r="B223" s="43"/>
      <c r="C223" s="44"/>
      <c r="D223" s="231" t="s">
        <v>233</v>
      </c>
      <c r="E223" s="44"/>
      <c r="F223" s="232" t="s">
        <v>2477</v>
      </c>
      <c r="G223" s="44"/>
      <c r="H223" s="44"/>
      <c r="I223" s="233"/>
      <c r="J223" s="44"/>
      <c r="K223" s="44"/>
      <c r="L223" s="48"/>
      <c r="M223" s="234"/>
      <c r="N223" s="235"/>
      <c r="O223" s="88"/>
      <c r="P223" s="88"/>
      <c r="Q223" s="88"/>
      <c r="R223" s="88"/>
      <c r="S223" s="88"/>
      <c r="T223" s="89"/>
      <c r="U223" s="42"/>
      <c r="V223" s="42"/>
      <c r="W223" s="42"/>
      <c r="X223" s="42"/>
      <c r="Y223" s="42"/>
      <c r="Z223" s="42"/>
      <c r="AA223" s="42"/>
      <c r="AB223" s="42"/>
      <c r="AC223" s="42"/>
      <c r="AD223" s="42"/>
      <c r="AE223" s="42"/>
      <c r="AT223" s="21" t="s">
        <v>233</v>
      </c>
      <c r="AU223" s="21" t="s">
        <v>84</v>
      </c>
    </row>
    <row r="224" s="2" customFormat="1" ht="16.5" customHeight="1">
      <c r="A224" s="42"/>
      <c r="B224" s="43"/>
      <c r="C224" s="218" t="s">
        <v>657</v>
      </c>
      <c r="D224" s="218" t="s">
        <v>226</v>
      </c>
      <c r="E224" s="219" t="s">
        <v>2478</v>
      </c>
      <c r="F224" s="220" t="s">
        <v>2479</v>
      </c>
      <c r="G224" s="221" t="s">
        <v>375</v>
      </c>
      <c r="H224" s="222">
        <v>10</v>
      </c>
      <c r="I224" s="223"/>
      <c r="J224" s="224">
        <f>ROUND(I224*H224,2)</f>
        <v>0</v>
      </c>
      <c r="K224" s="220" t="s">
        <v>28</v>
      </c>
      <c r="L224" s="48"/>
      <c r="M224" s="225" t="s">
        <v>28</v>
      </c>
      <c r="N224" s="226" t="s">
        <v>45</v>
      </c>
      <c r="O224" s="88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42"/>
      <c r="V224" s="42"/>
      <c r="W224" s="42"/>
      <c r="X224" s="42"/>
      <c r="Y224" s="42"/>
      <c r="Z224" s="42"/>
      <c r="AA224" s="42"/>
      <c r="AB224" s="42"/>
      <c r="AC224" s="42"/>
      <c r="AD224" s="42"/>
      <c r="AE224" s="42"/>
      <c r="AR224" s="229" t="s">
        <v>257</v>
      </c>
      <c r="AT224" s="229" t="s">
        <v>226</v>
      </c>
      <c r="AU224" s="229" t="s">
        <v>84</v>
      </c>
      <c r="AY224" s="21" t="s">
        <v>223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21" t="s">
        <v>82</v>
      </c>
      <c r="BK224" s="230">
        <f>ROUND(I224*H224,2)</f>
        <v>0</v>
      </c>
      <c r="BL224" s="21" t="s">
        <v>257</v>
      </c>
      <c r="BM224" s="229" t="s">
        <v>903</v>
      </c>
    </row>
    <row r="225" s="2" customFormat="1" ht="24.15" customHeight="1">
      <c r="A225" s="42"/>
      <c r="B225" s="43"/>
      <c r="C225" s="218" t="s">
        <v>662</v>
      </c>
      <c r="D225" s="218" t="s">
        <v>226</v>
      </c>
      <c r="E225" s="219" t="s">
        <v>2480</v>
      </c>
      <c r="F225" s="220" t="s">
        <v>2481</v>
      </c>
      <c r="G225" s="221" t="s">
        <v>2322</v>
      </c>
      <c r="H225" s="314"/>
      <c r="I225" s="223"/>
      <c r="J225" s="224">
        <f>ROUND(I225*H225,2)</f>
        <v>0</v>
      </c>
      <c r="K225" s="220" t="s">
        <v>230</v>
      </c>
      <c r="L225" s="48"/>
      <c r="M225" s="225" t="s">
        <v>28</v>
      </c>
      <c r="N225" s="226" t="s">
        <v>45</v>
      </c>
      <c r="O225" s="88"/>
      <c r="P225" s="227">
        <f>O225*H225</f>
        <v>0</v>
      </c>
      <c r="Q225" s="227">
        <v>0</v>
      </c>
      <c r="R225" s="227">
        <f>Q225*H225</f>
        <v>0</v>
      </c>
      <c r="S225" s="227">
        <v>0</v>
      </c>
      <c r="T225" s="228">
        <f>S225*H225</f>
        <v>0</v>
      </c>
      <c r="U225" s="42"/>
      <c r="V225" s="42"/>
      <c r="W225" s="42"/>
      <c r="X225" s="42"/>
      <c r="Y225" s="42"/>
      <c r="Z225" s="42"/>
      <c r="AA225" s="42"/>
      <c r="AB225" s="42"/>
      <c r="AC225" s="42"/>
      <c r="AD225" s="42"/>
      <c r="AE225" s="42"/>
      <c r="AR225" s="229" t="s">
        <v>257</v>
      </c>
      <c r="AT225" s="229" t="s">
        <v>226</v>
      </c>
      <c r="AU225" s="229" t="s">
        <v>84</v>
      </c>
      <c r="AY225" s="21" t="s">
        <v>223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21" t="s">
        <v>82</v>
      </c>
      <c r="BK225" s="230">
        <f>ROUND(I225*H225,2)</f>
        <v>0</v>
      </c>
      <c r="BL225" s="21" t="s">
        <v>257</v>
      </c>
      <c r="BM225" s="229" t="s">
        <v>2482</v>
      </c>
    </row>
    <row r="226" s="2" customFormat="1">
      <c r="A226" s="42"/>
      <c r="B226" s="43"/>
      <c r="C226" s="44"/>
      <c r="D226" s="231" t="s">
        <v>233</v>
      </c>
      <c r="E226" s="44"/>
      <c r="F226" s="232" t="s">
        <v>2483</v>
      </c>
      <c r="G226" s="44"/>
      <c r="H226" s="44"/>
      <c r="I226" s="233"/>
      <c r="J226" s="44"/>
      <c r="K226" s="44"/>
      <c r="L226" s="48"/>
      <c r="M226" s="234"/>
      <c r="N226" s="235"/>
      <c r="O226" s="88"/>
      <c r="P226" s="88"/>
      <c r="Q226" s="88"/>
      <c r="R226" s="88"/>
      <c r="S226" s="88"/>
      <c r="T226" s="89"/>
      <c r="U226" s="42"/>
      <c r="V226" s="42"/>
      <c r="W226" s="42"/>
      <c r="X226" s="42"/>
      <c r="Y226" s="42"/>
      <c r="Z226" s="42"/>
      <c r="AA226" s="42"/>
      <c r="AB226" s="42"/>
      <c r="AC226" s="42"/>
      <c r="AD226" s="42"/>
      <c r="AE226" s="42"/>
      <c r="AT226" s="21" t="s">
        <v>233</v>
      </c>
      <c r="AU226" s="21" t="s">
        <v>84</v>
      </c>
    </row>
    <row r="227" s="12" customFormat="1" ht="25.92" customHeight="1">
      <c r="A227" s="12"/>
      <c r="B227" s="202"/>
      <c r="C227" s="203"/>
      <c r="D227" s="204" t="s">
        <v>73</v>
      </c>
      <c r="E227" s="205" t="s">
        <v>2208</v>
      </c>
      <c r="F227" s="205" t="s">
        <v>2209</v>
      </c>
      <c r="G227" s="203"/>
      <c r="H227" s="203"/>
      <c r="I227" s="206"/>
      <c r="J227" s="207">
        <f>BK227</f>
        <v>0</v>
      </c>
      <c r="K227" s="203"/>
      <c r="L227" s="208"/>
      <c r="M227" s="209"/>
      <c r="N227" s="210"/>
      <c r="O227" s="210"/>
      <c r="P227" s="211">
        <f>SUM(P228:P230)</f>
        <v>0</v>
      </c>
      <c r="Q227" s="210"/>
      <c r="R227" s="211">
        <f>SUM(R228:R230)</f>
        <v>0</v>
      </c>
      <c r="S227" s="210"/>
      <c r="T227" s="212">
        <f>SUM(T228:T230)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3" t="s">
        <v>231</v>
      </c>
      <c r="AT227" s="214" t="s">
        <v>73</v>
      </c>
      <c r="AU227" s="214" t="s">
        <v>74</v>
      </c>
      <c r="AY227" s="213" t="s">
        <v>223</v>
      </c>
      <c r="BK227" s="215">
        <f>SUM(BK228:BK230)</f>
        <v>0</v>
      </c>
    </row>
    <row r="228" s="2" customFormat="1" ht="16.5" customHeight="1">
      <c r="A228" s="42"/>
      <c r="B228" s="43"/>
      <c r="C228" s="218" t="s">
        <v>667</v>
      </c>
      <c r="D228" s="218" t="s">
        <v>226</v>
      </c>
      <c r="E228" s="219" t="s">
        <v>2484</v>
      </c>
      <c r="F228" s="220" t="s">
        <v>2485</v>
      </c>
      <c r="G228" s="221" t="s">
        <v>1624</v>
      </c>
      <c r="H228" s="222">
        <v>32</v>
      </c>
      <c r="I228" s="223"/>
      <c r="J228" s="224">
        <f>ROUND(I228*H228,2)</f>
        <v>0</v>
      </c>
      <c r="K228" s="220" t="s">
        <v>28</v>
      </c>
      <c r="L228" s="48"/>
      <c r="M228" s="225" t="s">
        <v>28</v>
      </c>
      <c r="N228" s="226" t="s">
        <v>45</v>
      </c>
      <c r="O228" s="88"/>
      <c r="P228" s="227">
        <f>O228*H228</f>
        <v>0</v>
      </c>
      <c r="Q228" s="227">
        <v>0</v>
      </c>
      <c r="R228" s="227">
        <f>Q228*H228</f>
        <v>0</v>
      </c>
      <c r="S228" s="227">
        <v>0</v>
      </c>
      <c r="T228" s="228">
        <f>S228*H228</f>
        <v>0</v>
      </c>
      <c r="U228" s="42"/>
      <c r="V228" s="42"/>
      <c r="W228" s="42"/>
      <c r="X228" s="42"/>
      <c r="Y228" s="42"/>
      <c r="Z228" s="42"/>
      <c r="AA228" s="42"/>
      <c r="AB228" s="42"/>
      <c r="AC228" s="42"/>
      <c r="AD228" s="42"/>
      <c r="AE228" s="42"/>
      <c r="AR228" s="229" t="s">
        <v>2212</v>
      </c>
      <c r="AT228" s="229" t="s">
        <v>226</v>
      </c>
      <c r="AU228" s="229" t="s">
        <v>82</v>
      </c>
      <c r="AY228" s="21" t="s">
        <v>223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21" t="s">
        <v>82</v>
      </c>
      <c r="BK228" s="230">
        <f>ROUND(I228*H228,2)</f>
        <v>0</v>
      </c>
      <c r="BL228" s="21" t="s">
        <v>2212</v>
      </c>
      <c r="BM228" s="229" t="s">
        <v>1023</v>
      </c>
    </row>
    <row r="229" s="2" customFormat="1" ht="16.5" customHeight="1">
      <c r="A229" s="42"/>
      <c r="B229" s="43"/>
      <c r="C229" s="218" t="s">
        <v>673</v>
      </c>
      <c r="D229" s="218" t="s">
        <v>226</v>
      </c>
      <c r="E229" s="219" t="s">
        <v>2486</v>
      </c>
      <c r="F229" s="220" t="s">
        <v>2487</v>
      </c>
      <c r="G229" s="221" t="s">
        <v>1624</v>
      </c>
      <c r="H229" s="222">
        <v>8</v>
      </c>
      <c r="I229" s="223"/>
      <c r="J229" s="224">
        <f>ROUND(I229*H229,2)</f>
        <v>0</v>
      </c>
      <c r="K229" s="220" t="s">
        <v>28</v>
      </c>
      <c r="L229" s="48"/>
      <c r="M229" s="225" t="s">
        <v>28</v>
      </c>
      <c r="N229" s="226" t="s">
        <v>45</v>
      </c>
      <c r="O229" s="88"/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42"/>
      <c r="V229" s="42"/>
      <c r="W229" s="42"/>
      <c r="X229" s="42"/>
      <c r="Y229" s="42"/>
      <c r="Z229" s="42"/>
      <c r="AA229" s="42"/>
      <c r="AB229" s="42"/>
      <c r="AC229" s="42"/>
      <c r="AD229" s="42"/>
      <c r="AE229" s="42"/>
      <c r="AR229" s="229" t="s">
        <v>2212</v>
      </c>
      <c r="AT229" s="229" t="s">
        <v>226</v>
      </c>
      <c r="AU229" s="229" t="s">
        <v>82</v>
      </c>
      <c r="AY229" s="21" t="s">
        <v>223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21" t="s">
        <v>82</v>
      </c>
      <c r="BK229" s="230">
        <f>ROUND(I229*H229,2)</f>
        <v>0</v>
      </c>
      <c r="BL229" s="21" t="s">
        <v>2212</v>
      </c>
      <c r="BM229" s="229" t="s">
        <v>1032</v>
      </c>
    </row>
    <row r="230" s="2" customFormat="1" ht="16.5" customHeight="1">
      <c r="A230" s="42"/>
      <c r="B230" s="43"/>
      <c r="C230" s="218" t="s">
        <v>680</v>
      </c>
      <c r="D230" s="218" t="s">
        <v>226</v>
      </c>
      <c r="E230" s="219" t="s">
        <v>2488</v>
      </c>
      <c r="F230" s="220" t="s">
        <v>2489</v>
      </c>
      <c r="G230" s="221" t="s">
        <v>1624</v>
      </c>
      <c r="H230" s="222">
        <v>10</v>
      </c>
      <c r="I230" s="223"/>
      <c r="J230" s="224">
        <f>ROUND(I230*H230,2)</f>
        <v>0</v>
      </c>
      <c r="K230" s="220" t="s">
        <v>28</v>
      </c>
      <c r="L230" s="48"/>
      <c r="M230" s="306" t="s">
        <v>28</v>
      </c>
      <c r="N230" s="307" t="s">
        <v>45</v>
      </c>
      <c r="O230" s="308"/>
      <c r="P230" s="309">
        <f>O230*H230</f>
        <v>0</v>
      </c>
      <c r="Q230" s="309">
        <v>0</v>
      </c>
      <c r="R230" s="309">
        <f>Q230*H230</f>
        <v>0</v>
      </c>
      <c r="S230" s="309">
        <v>0</v>
      </c>
      <c r="T230" s="310">
        <f>S230*H230</f>
        <v>0</v>
      </c>
      <c r="U230" s="42"/>
      <c r="V230" s="42"/>
      <c r="W230" s="42"/>
      <c r="X230" s="42"/>
      <c r="Y230" s="42"/>
      <c r="Z230" s="42"/>
      <c r="AA230" s="42"/>
      <c r="AB230" s="42"/>
      <c r="AC230" s="42"/>
      <c r="AD230" s="42"/>
      <c r="AE230" s="42"/>
      <c r="AR230" s="229" t="s">
        <v>2212</v>
      </c>
      <c r="AT230" s="229" t="s">
        <v>226</v>
      </c>
      <c r="AU230" s="229" t="s">
        <v>82</v>
      </c>
      <c r="AY230" s="21" t="s">
        <v>223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21" t="s">
        <v>82</v>
      </c>
      <c r="BK230" s="230">
        <f>ROUND(I230*H230,2)</f>
        <v>0</v>
      </c>
      <c r="BL230" s="21" t="s">
        <v>2212</v>
      </c>
      <c r="BM230" s="229" t="s">
        <v>1040</v>
      </c>
    </row>
    <row r="231" s="2" customFormat="1" ht="6.96" customHeight="1">
      <c r="A231" s="42"/>
      <c r="B231" s="63"/>
      <c r="C231" s="64"/>
      <c r="D231" s="64"/>
      <c r="E231" s="64"/>
      <c r="F231" s="64"/>
      <c r="G231" s="64"/>
      <c r="H231" s="64"/>
      <c r="I231" s="64"/>
      <c r="J231" s="64"/>
      <c r="K231" s="64"/>
      <c r="L231" s="48"/>
      <c r="M231" s="42"/>
      <c r="O231" s="42"/>
      <c r="P231" s="42"/>
      <c r="Q231" s="42"/>
      <c r="R231" s="42"/>
      <c r="S231" s="42"/>
      <c r="T231" s="42"/>
      <c r="U231" s="42"/>
      <c r="V231" s="42"/>
      <c r="W231" s="42"/>
      <c r="X231" s="42"/>
      <c r="Y231" s="42"/>
      <c r="Z231" s="42"/>
      <c r="AA231" s="42"/>
      <c r="AB231" s="42"/>
      <c r="AC231" s="42"/>
      <c r="AD231" s="42"/>
      <c r="AE231" s="42"/>
    </row>
  </sheetData>
  <sheetProtection sheet="1" autoFilter="0" formatColumns="0" formatRows="0" objects="1" scenarios="1" spinCount="100000" saltValue="J8sZu19Pqa0EhJ0sgk51DJ3VCiKd7li8Y2uM4KXOWMXsDW2UloNEWhamf93xsVf5h/aUI2kOxl3q8fJVHMapxA==" hashValue="HzrC/RFEWc+rxWiBQpirF1+HZcfabI3AfORntlqUOsx1JUihrfLVcM1mFNQMJmuoSA1wj5TcWca7UpgqBudo0w==" algorithmName="SHA-512" password="CEE1"/>
  <autoFilter ref="C88:K230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4_02/974031155"/>
    <hyperlink ref="F95" r:id="rId2" display="https://podminky.urs.cz/item/CS_URS_2024_02/977151116"/>
    <hyperlink ref="F99" r:id="rId3" display="https://podminky.urs.cz/item/CS_URS_2024_02/977151119"/>
    <hyperlink ref="F107" r:id="rId4" display="https://podminky.urs.cz/item/CS_URS_2024_02/997013151"/>
    <hyperlink ref="F109" r:id="rId5" display="https://podminky.urs.cz/item/CS_URS_2024_02/997013501"/>
    <hyperlink ref="F111" r:id="rId6" display="https://podminky.urs.cz/item/CS_URS_2024_02/997013509"/>
    <hyperlink ref="F114" r:id="rId7" display="https://podminky.urs.cz/item/CS_URS_2024_02/997013603"/>
    <hyperlink ref="F118" r:id="rId8" display="https://podminky.urs.cz/item/CS_URS_2024_02/732421412"/>
    <hyperlink ref="F120" r:id="rId9" display="https://podminky.urs.cz/item/CS_URS_2024_02/732420811"/>
    <hyperlink ref="F122" r:id="rId10" display="https://podminky.urs.cz/item/CS_URS_2024_02/998732311"/>
    <hyperlink ref="F125" r:id="rId11" display="https://podminky.urs.cz/item/CS_URS_2024_02/733122222"/>
    <hyperlink ref="F127" r:id="rId12" display="https://podminky.urs.cz/item/CS_URS_2024_02/733122224"/>
    <hyperlink ref="F129" r:id="rId13" display="https://podminky.urs.cz/item/CS_URS_2024_02/733122225"/>
    <hyperlink ref="F131" r:id="rId14" display="https://podminky.urs.cz/item/CS_URS_2024_02/733122226"/>
    <hyperlink ref="F133" r:id="rId15" display="https://podminky.urs.cz/item/CS_URS_2024_02/733122227"/>
    <hyperlink ref="F135" r:id="rId16" display="https://podminky.urs.cz/item/CS_URS_2024_02/733191112"/>
    <hyperlink ref="F137" r:id="rId17" display="https://podminky.urs.cz/item/CS_URS_2024_02/733190107"/>
    <hyperlink ref="F139" r:id="rId18" display="https://podminky.urs.cz/item/CS_URS_2024_02/733811241"/>
    <hyperlink ref="F141" r:id="rId19" display="https://podminky.urs.cz/item/CS_URS_2024_02/733811242"/>
    <hyperlink ref="F143" r:id="rId20" display="https://podminky.urs.cz/item/CS_URS_2024_02/998733311"/>
    <hyperlink ref="F146" r:id="rId21" display="https://podminky.urs.cz/item/CS_URS_2024_02/734209113"/>
    <hyperlink ref="F149" r:id="rId22" display="https://podminky.urs.cz/item/CS_URS_2024_02/734209114"/>
    <hyperlink ref="F152" r:id="rId23" display="https://podminky.urs.cz/item/CS_URS_2024_02/734211118"/>
    <hyperlink ref="F154" r:id="rId24" display="https://podminky.urs.cz/item/CS_URS_2024_02/734221544"/>
    <hyperlink ref="F156" r:id="rId25" display="https://podminky.urs.cz/item/CS_URS_2024_02/734221682"/>
    <hyperlink ref="F159" r:id="rId26" display="https://podminky.urs.cz/item/CS_URS_2024_02/734261411"/>
    <hyperlink ref="F161" r:id="rId27" display="https://podminky.urs.cz/item/CS_URS_2024_02/734291123"/>
    <hyperlink ref="F163" r:id="rId28" display="https://podminky.urs.cz/item/CS_URS_2024_02/734242414"/>
    <hyperlink ref="F165" r:id="rId29" display="https://podminky.urs.cz/item/CS_URS_2024_02/734291272"/>
    <hyperlink ref="F167" r:id="rId30" display="https://podminky.urs.cz/item/CS_URS_2024_02/734291273"/>
    <hyperlink ref="F169" r:id="rId31" display="https://podminky.urs.cz/item/CS_URS_2024_02/734291274"/>
    <hyperlink ref="F171" r:id="rId32" display="https://podminky.urs.cz/item/CS_URS_2024_02/734291276"/>
    <hyperlink ref="F173" r:id="rId33" display="https://podminky.urs.cz/item/CS_URS_2024_02/734292713"/>
    <hyperlink ref="F175" r:id="rId34" display="https://podminky.urs.cz/item/CS_URS_2024_02/734292714"/>
    <hyperlink ref="F177" r:id="rId35" display="https://podminky.urs.cz/item/CS_URS_2024_02/734292715"/>
    <hyperlink ref="F179" r:id="rId36" display="https://podminky.urs.cz/item/CS_URS_2024_02/734292717"/>
    <hyperlink ref="F181" r:id="rId37" display="https://podminky.urs.cz/item/CS_URS_2024_02/734211120"/>
    <hyperlink ref="F183" r:id="rId38" display="https://podminky.urs.cz/item/CS_URS_2024_02/734494213"/>
    <hyperlink ref="F185" r:id="rId39" display="https://podminky.urs.cz/item/CS_URS_2024_02/734411101"/>
    <hyperlink ref="F187" r:id="rId40" display="https://podminky.urs.cz/item/CS_URS_2024_02/734173213"/>
    <hyperlink ref="F189" r:id="rId41" display="https://podminky.urs.cz/item/CS_URS_2024_02/734209124"/>
    <hyperlink ref="F192" r:id="rId42" display="https://podminky.urs.cz/item/CS_URS_2024_02/734209125"/>
    <hyperlink ref="F195" r:id="rId43" display="https://podminky.urs.cz/item/CS_URS_2024_02/734412111"/>
    <hyperlink ref="F200" r:id="rId44" display="https://podminky.urs.cz/item/CS_URS_2024_02/998734311"/>
    <hyperlink ref="F203" r:id="rId45" display="https://podminky.urs.cz/item/CS_URS_2024_02/735494811"/>
    <hyperlink ref="F205" r:id="rId46" display="https://podminky.urs.cz/item/CS_URS_2024_02/735117110"/>
    <hyperlink ref="F207" r:id="rId47" display="https://podminky.urs.cz/item/CS_URS_2024_02/735118110"/>
    <hyperlink ref="F209" r:id="rId48" display="https://podminky.urs.cz/item/CS_URS_2024_02/735191904"/>
    <hyperlink ref="F211" r:id="rId49" display="https://podminky.urs.cz/item/CS_URS_2024_02/998735311"/>
    <hyperlink ref="F214" r:id="rId50" display="https://podminky.urs.cz/item/CS_URS_2024_02/783617127"/>
    <hyperlink ref="F216" r:id="rId51" display="https://podminky.urs.cz/item/CS_URS_2024_02/783617605"/>
    <hyperlink ref="F218" r:id="rId52" display="https://podminky.urs.cz/item/CS_URS_2024_02/733110803"/>
    <hyperlink ref="F220" r:id="rId53" display="https://podminky.urs.cz/item/CS_URS_2024_02/733110806"/>
    <hyperlink ref="F223" r:id="rId54" display="https://podminky.urs.cz/item/CS_URS_2024_02/713463211"/>
    <hyperlink ref="F226" r:id="rId55" display="https://podminky.urs.cz/item/CS_URS_2024_02/9987132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6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1" t="s">
        <v>103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24"/>
      <c r="AT3" s="21" t="s">
        <v>84</v>
      </c>
    </row>
    <row r="4" s="1" customFormat="1" ht="24.96" customHeight="1">
      <c r="B4" s="24"/>
      <c r="D4" s="145" t="s">
        <v>112</v>
      </c>
      <c r="L4" s="24"/>
      <c r="M4" s="146" t="s">
        <v>10</v>
      </c>
      <c r="AT4" s="21" t="s">
        <v>4</v>
      </c>
    </row>
    <row r="5" s="1" customFormat="1" ht="6.96" customHeight="1">
      <c r="B5" s="24"/>
      <c r="L5" s="24"/>
    </row>
    <row r="6" s="1" customFormat="1" ht="12" customHeight="1">
      <c r="B6" s="24"/>
      <c r="D6" s="147" t="s">
        <v>16</v>
      </c>
      <c r="L6" s="24"/>
    </row>
    <row r="7" s="1" customFormat="1" ht="16.5" customHeight="1">
      <c r="B7" s="24"/>
      <c r="E7" s="148" t="str">
        <f>'Rekapitulace stavby'!K6</f>
        <v>Rekonstrukce rozvodů elektro, vody a topení Masarykovo nám. 100/33 a 99/67</v>
      </c>
      <c r="F7" s="147"/>
      <c r="G7" s="147"/>
      <c r="H7" s="147"/>
      <c r="L7" s="24"/>
    </row>
    <row r="8" s="2" customFormat="1" ht="12" customHeight="1">
      <c r="A8" s="42"/>
      <c r="B8" s="48"/>
      <c r="C8" s="42"/>
      <c r="D8" s="147" t="s">
        <v>121</v>
      </c>
      <c r="E8" s="42"/>
      <c r="F8" s="42"/>
      <c r="G8" s="42"/>
      <c r="H8" s="42"/>
      <c r="I8" s="42"/>
      <c r="J8" s="42"/>
      <c r="K8" s="42"/>
      <c r="L8" s="149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50" t="s">
        <v>2490</v>
      </c>
      <c r="F9" s="42"/>
      <c r="G9" s="42"/>
      <c r="H9" s="42"/>
      <c r="I9" s="42"/>
      <c r="J9" s="42"/>
      <c r="K9" s="42"/>
      <c r="L9" s="149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49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47" t="s">
        <v>18</v>
      </c>
      <c r="E11" s="42"/>
      <c r="F11" s="137" t="s">
        <v>28</v>
      </c>
      <c r="G11" s="42"/>
      <c r="H11" s="42"/>
      <c r="I11" s="147" t="s">
        <v>20</v>
      </c>
      <c r="J11" s="137" t="s">
        <v>28</v>
      </c>
      <c r="K11" s="42"/>
      <c r="L11" s="149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47" t="s">
        <v>22</v>
      </c>
      <c r="E12" s="42"/>
      <c r="F12" s="137" t="s">
        <v>23</v>
      </c>
      <c r="G12" s="42"/>
      <c r="H12" s="42"/>
      <c r="I12" s="147" t="s">
        <v>24</v>
      </c>
      <c r="J12" s="151" t="str">
        <f>'Rekapitulace stavby'!AN8</f>
        <v>7. 11. 2024</v>
      </c>
      <c r="K12" s="42"/>
      <c r="L12" s="149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49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47" t="s">
        <v>26</v>
      </c>
      <c r="E14" s="42"/>
      <c r="F14" s="42"/>
      <c r="G14" s="42"/>
      <c r="H14" s="42"/>
      <c r="I14" s="147" t="s">
        <v>27</v>
      </c>
      <c r="J14" s="137" t="s">
        <v>28</v>
      </c>
      <c r="K14" s="42"/>
      <c r="L14" s="149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37" t="s">
        <v>29</v>
      </c>
      <c r="F15" s="42"/>
      <c r="G15" s="42"/>
      <c r="H15" s="42"/>
      <c r="I15" s="147" t="s">
        <v>30</v>
      </c>
      <c r="J15" s="137" t="s">
        <v>28</v>
      </c>
      <c r="K15" s="42"/>
      <c r="L15" s="149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49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47" t="s">
        <v>31</v>
      </c>
      <c r="E17" s="42"/>
      <c r="F17" s="42"/>
      <c r="G17" s="42"/>
      <c r="H17" s="42"/>
      <c r="I17" s="147" t="s">
        <v>27</v>
      </c>
      <c r="J17" s="37" t="str">
        <f>'Rekapitulace stavby'!AN13</f>
        <v>Vyplň údaj</v>
      </c>
      <c r="K17" s="42"/>
      <c r="L17" s="149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7" t="str">
        <f>'Rekapitulace stavby'!E14</f>
        <v>Vyplň údaj</v>
      </c>
      <c r="F18" s="137"/>
      <c r="G18" s="137"/>
      <c r="H18" s="137"/>
      <c r="I18" s="147" t="s">
        <v>30</v>
      </c>
      <c r="J18" s="37" t="str">
        <f>'Rekapitulace stavby'!AN14</f>
        <v>Vyplň údaj</v>
      </c>
      <c r="K18" s="42"/>
      <c r="L18" s="149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49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47" t="s">
        <v>33</v>
      </c>
      <c r="E20" s="42"/>
      <c r="F20" s="42"/>
      <c r="G20" s="42"/>
      <c r="H20" s="42"/>
      <c r="I20" s="147" t="s">
        <v>27</v>
      </c>
      <c r="J20" s="137" t="s">
        <v>28</v>
      </c>
      <c r="K20" s="42"/>
      <c r="L20" s="149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37" t="s">
        <v>34</v>
      </c>
      <c r="F21" s="42"/>
      <c r="G21" s="42"/>
      <c r="H21" s="42"/>
      <c r="I21" s="147" t="s">
        <v>30</v>
      </c>
      <c r="J21" s="137" t="s">
        <v>28</v>
      </c>
      <c r="K21" s="42"/>
      <c r="L21" s="149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49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47" t="s">
        <v>36</v>
      </c>
      <c r="E23" s="42"/>
      <c r="F23" s="42"/>
      <c r="G23" s="42"/>
      <c r="H23" s="42"/>
      <c r="I23" s="147" t="s">
        <v>27</v>
      </c>
      <c r="J23" s="137" t="s">
        <v>28</v>
      </c>
      <c r="K23" s="42"/>
      <c r="L23" s="149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37" t="s">
        <v>2274</v>
      </c>
      <c r="F24" s="42"/>
      <c r="G24" s="42"/>
      <c r="H24" s="42"/>
      <c r="I24" s="147" t="s">
        <v>30</v>
      </c>
      <c r="J24" s="137" t="s">
        <v>28</v>
      </c>
      <c r="K24" s="42"/>
      <c r="L24" s="149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49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47" t="s">
        <v>38</v>
      </c>
      <c r="E26" s="42"/>
      <c r="F26" s="42"/>
      <c r="G26" s="42"/>
      <c r="H26" s="42"/>
      <c r="I26" s="42"/>
      <c r="J26" s="42"/>
      <c r="K26" s="42"/>
      <c r="L26" s="149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16.5" customHeight="1">
      <c r="A27" s="152"/>
      <c r="B27" s="153"/>
      <c r="C27" s="152"/>
      <c r="D27" s="152"/>
      <c r="E27" s="154" t="s">
        <v>28</v>
      </c>
      <c r="F27" s="154"/>
      <c r="G27" s="154"/>
      <c r="H27" s="154"/>
      <c r="I27" s="152"/>
      <c r="J27" s="152"/>
      <c r="K27" s="152"/>
      <c r="L27" s="155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49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57"/>
      <c r="E29" s="157"/>
      <c r="F29" s="157"/>
      <c r="G29" s="157"/>
      <c r="H29" s="157"/>
      <c r="I29" s="157"/>
      <c r="J29" s="157"/>
      <c r="K29" s="157"/>
      <c r="L29" s="149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58" t="s">
        <v>40</v>
      </c>
      <c r="E30" s="42"/>
      <c r="F30" s="42"/>
      <c r="G30" s="42"/>
      <c r="H30" s="42"/>
      <c r="I30" s="42"/>
      <c r="J30" s="159">
        <f>ROUND(J83, 2)</f>
        <v>0</v>
      </c>
      <c r="K30" s="42"/>
      <c r="L30" s="149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57"/>
      <c r="E31" s="157"/>
      <c r="F31" s="157"/>
      <c r="G31" s="157"/>
      <c r="H31" s="157"/>
      <c r="I31" s="157"/>
      <c r="J31" s="157"/>
      <c r="K31" s="157"/>
      <c r="L31" s="149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60" t="s">
        <v>42</v>
      </c>
      <c r="G32" s="42"/>
      <c r="H32" s="42"/>
      <c r="I32" s="160" t="s">
        <v>41</v>
      </c>
      <c r="J32" s="160" t="s">
        <v>43</v>
      </c>
      <c r="K32" s="42"/>
      <c r="L32" s="149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61" t="s">
        <v>44</v>
      </c>
      <c r="E33" s="147" t="s">
        <v>45</v>
      </c>
      <c r="F33" s="162">
        <f>ROUND((SUM(BE83:BE106)),  2)</f>
        <v>0</v>
      </c>
      <c r="G33" s="42"/>
      <c r="H33" s="42"/>
      <c r="I33" s="163">
        <v>0.20999999999999999</v>
      </c>
      <c r="J33" s="162">
        <f>ROUND(((SUM(BE83:BE106))*I33),  2)</f>
        <v>0</v>
      </c>
      <c r="K33" s="42"/>
      <c r="L33" s="149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47" t="s">
        <v>46</v>
      </c>
      <c r="F34" s="162">
        <f>ROUND((SUM(BF83:BF106)),  2)</f>
        <v>0</v>
      </c>
      <c r="G34" s="42"/>
      <c r="H34" s="42"/>
      <c r="I34" s="163">
        <v>0.12</v>
      </c>
      <c r="J34" s="162">
        <f>ROUND(((SUM(BF83:BF106))*I34),  2)</f>
        <v>0</v>
      </c>
      <c r="K34" s="42"/>
      <c r="L34" s="149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47" t="s">
        <v>47</v>
      </c>
      <c r="F35" s="162">
        <f>ROUND((SUM(BG83:BG106)),  2)</f>
        <v>0</v>
      </c>
      <c r="G35" s="42"/>
      <c r="H35" s="42"/>
      <c r="I35" s="163">
        <v>0.20999999999999999</v>
      </c>
      <c r="J35" s="162">
        <f>0</f>
        <v>0</v>
      </c>
      <c r="K35" s="42"/>
      <c r="L35" s="149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47" t="s">
        <v>48</v>
      </c>
      <c r="F36" s="162">
        <f>ROUND((SUM(BH83:BH106)),  2)</f>
        <v>0</v>
      </c>
      <c r="G36" s="42"/>
      <c r="H36" s="42"/>
      <c r="I36" s="163">
        <v>0.12</v>
      </c>
      <c r="J36" s="162">
        <f>0</f>
        <v>0</v>
      </c>
      <c r="K36" s="42"/>
      <c r="L36" s="149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47" t="s">
        <v>49</v>
      </c>
      <c r="F37" s="162">
        <f>ROUND((SUM(BI83:BI106)),  2)</f>
        <v>0</v>
      </c>
      <c r="G37" s="42"/>
      <c r="H37" s="42"/>
      <c r="I37" s="163">
        <v>0</v>
      </c>
      <c r="J37" s="162">
        <f>0</f>
        <v>0</v>
      </c>
      <c r="K37" s="42"/>
      <c r="L37" s="149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49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64"/>
      <c r="D39" s="165" t="s">
        <v>50</v>
      </c>
      <c r="E39" s="166"/>
      <c r="F39" s="166"/>
      <c r="G39" s="167" t="s">
        <v>51</v>
      </c>
      <c r="H39" s="168" t="s">
        <v>52</v>
      </c>
      <c r="I39" s="166"/>
      <c r="J39" s="169">
        <f>SUM(J30:J37)</f>
        <v>0</v>
      </c>
      <c r="K39" s="170"/>
      <c r="L39" s="149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71"/>
      <c r="C40" s="172"/>
      <c r="D40" s="172"/>
      <c r="E40" s="172"/>
      <c r="F40" s="172"/>
      <c r="G40" s="172"/>
      <c r="H40" s="172"/>
      <c r="I40" s="172"/>
      <c r="J40" s="172"/>
      <c r="K40" s="172"/>
      <c r="L40" s="149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73"/>
      <c r="C44" s="174"/>
      <c r="D44" s="174"/>
      <c r="E44" s="174"/>
      <c r="F44" s="174"/>
      <c r="G44" s="174"/>
      <c r="H44" s="174"/>
      <c r="I44" s="174"/>
      <c r="J44" s="174"/>
      <c r="K44" s="174"/>
      <c r="L44" s="149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7" t="s">
        <v>183</v>
      </c>
      <c r="D45" s="44"/>
      <c r="E45" s="44"/>
      <c r="F45" s="44"/>
      <c r="G45" s="44"/>
      <c r="H45" s="44"/>
      <c r="I45" s="44"/>
      <c r="J45" s="44"/>
      <c r="K45" s="44"/>
      <c r="L45" s="149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49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6" t="s">
        <v>16</v>
      </c>
      <c r="D47" s="44"/>
      <c r="E47" s="44"/>
      <c r="F47" s="44"/>
      <c r="G47" s="44"/>
      <c r="H47" s="44"/>
      <c r="I47" s="44"/>
      <c r="J47" s="44"/>
      <c r="K47" s="44"/>
      <c r="L47" s="149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75" t="str">
        <f>E7</f>
        <v>Rekonstrukce rozvodů elektro, vody a topení Masarykovo nám. 100/33 a 99/67</v>
      </c>
      <c r="F48" s="36"/>
      <c r="G48" s="36"/>
      <c r="H48" s="36"/>
      <c r="I48" s="44"/>
      <c r="J48" s="44"/>
      <c r="K48" s="44"/>
      <c r="L48" s="149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6" t="s">
        <v>121</v>
      </c>
      <c r="D49" s="44"/>
      <c r="E49" s="44"/>
      <c r="F49" s="44"/>
      <c r="G49" s="44"/>
      <c r="H49" s="44"/>
      <c r="I49" s="44"/>
      <c r="J49" s="44"/>
      <c r="K49" s="44"/>
      <c r="L49" s="149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ALFA-36905 - D.1.7. - vzduchotechnika</v>
      </c>
      <c r="F50" s="44"/>
      <c r="G50" s="44"/>
      <c r="H50" s="44"/>
      <c r="I50" s="44"/>
      <c r="J50" s="44"/>
      <c r="K50" s="44"/>
      <c r="L50" s="149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49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6" t="s">
        <v>22</v>
      </c>
      <c r="D52" s="44"/>
      <c r="E52" s="44"/>
      <c r="F52" s="31" t="str">
        <f>F12</f>
        <v>Jihlava</v>
      </c>
      <c r="G52" s="44"/>
      <c r="H52" s="44"/>
      <c r="I52" s="36" t="s">
        <v>24</v>
      </c>
      <c r="J52" s="76" t="str">
        <f>IF(J12="","",J12)</f>
        <v>7. 11. 2024</v>
      </c>
      <c r="K52" s="44"/>
      <c r="L52" s="149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49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25.65" customHeight="1">
      <c r="A54" s="42"/>
      <c r="B54" s="43"/>
      <c r="C54" s="36" t="s">
        <v>26</v>
      </c>
      <c r="D54" s="44"/>
      <c r="E54" s="44"/>
      <c r="F54" s="31" t="str">
        <f>E15</f>
        <v>Statutární město Jihlava</v>
      </c>
      <c r="G54" s="44"/>
      <c r="H54" s="44"/>
      <c r="I54" s="36" t="s">
        <v>33</v>
      </c>
      <c r="J54" s="40" t="str">
        <f>E21</f>
        <v>Atelier Alfa, spol. s r.o., Jihlava</v>
      </c>
      <c r="K54" s="44"/>
      <c r="L54" s="149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6" t="s">
        <v>31</v>
      </c>
      <c r="D55" s="44"/>
      <c r="E55" s="44"/>
      <c r="F55" s="31" t="str">
        <f>IF(E18="","",E18)</f>
        <v>Vyplň údaj</v>
      </c>
      <c r="G55" s="44"/>
      <c r="H55" s="44"/>
      <c r="I55" s="36" t="s">
        <v>36</v>
      </c>
      <c r="J55" s="40" t="str">
        <f>E24</f>
        <v>Ing.Jiří Jánský</v>
      </c>
      <c r="K55" s="44"/>
      <c r="L55" s="149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49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76" t="s">
        <v>184</v>
      </c>
      <c r="D57" s="177"/>
      <c r="E57" s="177"/>
      <c r="F57" s="177"/>
      <c r="G57" s="177"/>
      <c r="H57" s="177"/>
      <c r="I57" s="177"/>
      <c r="J57" s="178" t="s">
        <v>185</v>
      </c>
      <c r="K57" s="177"/>
      <c r="L57" s="149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49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79" t="s">
        <v>72</v>
      </c>
      <c r="D59" s="44"/>
      <c r="E59" s="44"/>
      <c r="F59" s="44"/>
      <c r="G59" s="44"/>
      <c r="H59" s="44"/>
      <c r="I59" s="44"/>
      <c r="J59" s="106">
        <f>J83</f>
        <v>0</v>
      </c>
      <c r="K59" s="44"/>
      <c r="L59" s="149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1" t="s">
        <v>186</v>
      </c>
    </row>
    <row r="60" s="9" customFormat="1" ht="24.96" customHeight="1">
      <c r="A60" s="9"/>
      <c r="B60" s="180"/>
      <c r="C60" s="181"/>
      <c r="D60" s="182" t="s">
        <v>197</v>
      </c>
      <c r="E60" s="183"/>
      <c r="F60" s="183"/>
      <c r="G60" s="183"/>
      <c r="H60" s="183"/>
      <c r="I60" s="183"/>
      <c r="J60" s="184">
        <f>J84</f>
        <v>0</v>
      </c>
      <c r="K60" s="181"/>
      <c r="L60" s="18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6"/>
      <c r="C61" s="129"/>
      <c r="D61" s="187" t="s">
        <v>2491</v>
      </c>
      <c r="E61" s="188"/>
      <c r="F61" s="188"/>
      <c r="G61" s="188"/>
      <c r="H61" s="188"/>
      <c r="I61" s="188"/>
      <c r="J61" s="189">
        <f>J85</f>
        <v>0</v>
      </c>
      <c r="K61" s="129"/>
      <c r="L61" s="19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6"/>
      <c r="C62" s="129"/>
      <c r="D62" s="187" t="s">
        <v>2492</v>
      </c>
      <c r="E62" s="188"/>
      <c r="F62" s="188"/>
      <c r="G62" s="188"/>
      <c r="H62" s="188"/>
      <c r="I62" s="188"/>
      <c r="J62" s="189">
        <f>J92</f>
        <v>0</v>
      </c>
      <c r="K62" s="129"/>
      <c r="L62" s="19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80"/>
      <c r="C63" s="181"/>
      <c r="D63" s="182" t="s">
        <v>1771</v>
      </c>
      <c r="E63" s="183"/>
      <c r="F63" s="183"/>
      <c r="G63" s="183"/>
      <c r="H63" s="183"/>
      <c r="I63" s="183"/>
      <c r="J63" s="184">
        <f>J100</f>
        <v>0</v>
      </c>
      <c r="K63" s="181"/>
      <c r="L63" s="185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2" customFormat="1" ht="21.84" customHeight="1">
      <c r="A64" s="42"/>
      <c r="B64" s="43"/>
      <c r="C64" s="44"/>
      <c r="D64" s="44"/>
      <c r="E64" s="44"/>
      <c r="F64" s="44"/>
      <c r="G64" s="44"/>
      <c r="H64" s="44"/>
      <c r="I64" s="44"/>
      <c r="J64" s="44"/>
      <c r="K64" s="44"/>
      <c r="L64" s="149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</row>
    <row r="65" s="2" customFormat="1" ht="6.96" customHeight="1">
      <c r="A65" s="42"/>
      <c r="B65" s="63"/>
      <c r="C65" s="64"/>
      <c r="D65" s="64"/>
      <c r="E65" s="64"/>
      <c r="F65" s="64"/>
      <c r="G65" s="64"/>
      <c r="H65" s="64"/>
      <c r="I65" s="64"/>
      <c r="J65" s="64"/>
      <c r="K65" s="64"/>
      <c r="L65" s="149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</row>
    <row r="69" s="2" customFormat="1" ht="6.96" customHeight="1">
      <c r="A69" s="42"/>
      <c r="B69" s="65"/>
      <c r="C69" s="66"/>
      <c r="D69" s="66"/>
      <c r="E69" s="66"/>
      <c r="F69" s="66"/>
      <c r="G69" s="66"/>
      <c r="H69" s="66"/>
      <c r="I69" s="66"/>
      <c r="J69" s="66"/>
      <c r="K69" s="66"/>
      <c r="L69" s="149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</row>
    <row r="70" s="2" customFormat="1" ht="24.96" customHeight="1">
      <c r="A70" s="42"/>
      <c r="B70" s="43"/>
      <c r="C70" s="27" t="s">
        <v>208</v>
      </c>
      <c r="D70" s="44"/>
      <c r="E70" s="44"/>
      <c r="F70" s="44"/>
      <c r="G70" s="44"/>
      <c r="H70" s="44"/>
      <c r="I70" s="44"/>
      <c r="J70" s="44"/>
      <c r="K70" s="44"/>
      <c r="L70" s="149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</row>
    <row r="71" s="2" customFormat="1" ht="6.96" customHeight="1">
      <c r="A71" s="42"/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149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="2" customFormat="1" ht="12" customHeight="1">
      <c r="A72" s="42"/>
      <c r="B72" s="43"/>
      <c r="C72" s="36" t="s">
        <v>16</v>
      </c>
      <c r="D72" s="44"/>
      <c r="E72" s="44"/>
      <c r="F72" s="44"/>
      <c r="G72" s="44"/>
      <c r="H72" s="44"/>
      <c r="I72" s="44"/>
      <c r="J72" s="44"/>
      <c r="K72" s="44"/>
      <c r="L72" s="149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="2" customFormat="1" ht="16.5" customHeight="1">
      <c r="A73" s="42"/>
      <c r="B73" s="43"/>
      <c r="C73" s="44"/>
      <c r="D73" s="44"/>
      <c r="E73" s="175" t="str">
        <f>E7</f>
        <v>Rekonstrukce rozvodů elektro, vody a topení Masarykovo nám. 100/33 a 99/67</v>
      </c>
      <c r="F73" s="36"/>
      <c r="G73" s="36"/>
      <c r="H73" s="36"/>
      <c r="I73" s="44"/>
      <c r="J73" s="44"/>
      <c r="K73" s="44"/>
      <c r="L73" s="149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12" customHeight="1">
      <c r="A74" s="42"/>
      <c r="B74" s="43"/>
      <c r="C74" s="36" t="s">
        <v>121</v>
      </c>
      <c r="D74" s="44"/>
      <c r="E74" s="44"/>
      <c r="F74" s="44"/>
      <c r="G74" s="44"/>
      <c r="H74" s="44"/>
      <c r="I74" s="44"/>
      <c r="J74" s="44"/>
      <c r="K74" s="44"/>
      <c r="L74" s="149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16.5" customHeight="1">
      <c r="A75" s="42"/>
      <c r="B75" s="43"/>
      <c r="C75" s="44"/>
      <c r="D75" s="44"/>
      <c r="E75" s="73" t="str">
        <f>E9</f>
        <v>ALFA-36905 - D.1.7. - vzduchotechnika</v>
      </c>
      <c r="F75" s="44"/>
      <c r="G75" s="44"/>
      <c r="H75" s="44"/>
      <c r="I75" s="44"/>
      <c r="J75" s="44"/>
      <c r="K75" s="44"/>
      <c r="L75" s="149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6.96" customHeight="1">
      <c r="A76" s="42"/>
      <c r="B76" s="43"/>
      <c r="C76" s="44"/>
      <c r="D76" s="44"/>
      <c r="E76" s="44"/>
      <c r="F76" s="44"/>
      <c r="G76" s="44"/>
      <c r="H76" s="44"/>
      <c r="I76" s="44"/>
      <c r="J76" s="44"/>
      <c r="K76" s="44"/>
      <c r="L76" s="149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12" customHeight="1">
      <c r="A77" s="42"/>
      <c r="B77" s="43"/>
      <c r="C77" s="36" t="s">
        <v>22</v>
      </c>
      <c r="D77" s="44"/>
      <c r="E77" s="44"/>
      <c r="F77" s="31" t="str">
        <f>F12</f>
        <v>Jihlava</v>
      </c>
      <c r="G77" s="44"/>
      <c r="H77" s="44"/>
      <c r="I77" s="36" t="s">
        <v>24</v>
      </c>
      <c r="J77" s="76" t="str">
        <f>IF(J12="","",J12)</f>
        <v>7. 11. 2024</v>
      </c>
      <c r="K77" s="44"/>
      <c r="L77" s="149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6.96" customHeight="1">
      <c r="A78" s="42"/>
      <c r="B78" s="43"/>
      <c r="C78" s="44"/>
      <c r="D78" s="44"/>
      <c r="E78" s="44"/>
      <c r="F78" s="44"/>
      <c r="G78" s="44"/>
      <c r="H78" s="44"/>
      <c r="I78" s="44"/>
      <c r="J78" s="44"/>
      <c r="K78" s="44"/>
      <c r="L78" s="149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25.65" customHeight="1">
      <c r="A79" s="42"/>
      <c r="B79" s="43"/>
      <c r="C79" s="36" t="s">
        <v>26</v>
      </c>
      <c r="D79" s="44"/>
      <c r="E79" s="44"/>
      <c r="F79" s="31" t="str">
        <f>E15</f>
        <v>Statutární město Jihlava</v>
      </c>
      <c r="G79" s="44"/>
      <c r="H79" s="44"/>
      <c r="I79" s="36" t="s">
        <v>33</v>
      </c>
      <c r="J79" s="40" t="str">
        <f>E21</f>
        <v>Atelier Alfa, spol. s r.o., Jihlava</v>
      </c>
      <c r="K79" s="44"/>
      <c r="L79" s="149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15.15" customHeight="1">
      <c r="A80" s="42"/>
      <c r="B80" s="43"/>
      <c r="C80" s="36" t="s">
        <v>31</v>
      </c>
      <c r="D80" s="44"/>
      <c r="E80" s="44"/>
      <c r="F80" s="31" t="str">
        <f>IF(E18="","",E18)</f>
        <v>Vyplň údaj</v>
      </c>
      <c r="G80" s="44"/>
      <c r="H80" s="44"/>
      <c r="I80" s="36" t="s">
        <v>36</v>
      </c>
      <c r="J80" s="40" t="str">
        <f>E24</f>
        <v>Ing.Jiří Jánský</v>
      </c>
      <c r="K80" s="44"/>
      <c r="L80" s="149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10.32" customHeight="1">
      <c r="A81" s="42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149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11" customFormat="1" ht="29.28" customHeight="1">
      <c r="A82" s="191"/>
      <c r="B82" s="192"/>
      <c r="C82" s="193" t="s">
        <v>209</v>
      </c>
      <c r="D82" s="194" t="s">
        <v>59</v>
      </c>
      <c r="E82" s="194" t="s">
        <v>55</v>
      </c>
      <c r="F82" s="194" t="s">
        <v>56</v>
      </c>
      <c r="G82" s="194" t="s">
        <v>210</v>
      </c>
      <c r="H82" s="194" t="s">
        <v>211</v>
      </c>
      <c r="I82" s="194" t="s">
        <v>212</v>
      </c>
      <c r="J82" s="194" t="s">
        <v>185</v>
      </c>
      <c r="K82" s="195" t="s">
        <v>213</v>
      </c>
      <c r="L82" s="196"/>
      <c r="M82" s="96" t="s">
        <v>28</v>
      </c>
      <c r="N82" s="97" t="s">
        <v>44</v>
      </c>
      <c r="O82" s="97" t="s">
        <v>214</v>
      </c>
      <c r="P82" s="97" t="s">
        <v>215</v>
      </c>
      <c r="Q82" s="97" t="s">
        <v>216</v>
      </c>
      <c r="R82" s="97" t="s">
        <v>217</v>
      </c>
      <c r="S82" s="97" t="s">
        <v>218</v>
      </c>
      <c r="T82" s="98" t="s">
        <v>219</v>
      </c>
      <c r="U82" s="191"/>
      <c r="V82" s="191"/>
      <c r="W82" s="191"/>
      <c r="X82" s="191"/>
      <c r="Y82" s="191"/>
      <c r="Z82" s="191"/>
      <c r="AA82" s="191"/>
      <c r="AB82" s="191"/>
      <c r="AC82" s="191"/>
      <c r="AD82" s="191"/>
      <c r="AE82" s="191"/>
    </row>
    <row r="83" s="2" customFormat="1" ht="22.8" customHeight="1">
      <c r="A83" s="42"/>
      <c r="B83" s="43"/>
      <c r="C83" s="103" t="s">
        <v>220</v>
      </c>
      <c r="D83" s="44"/>
      <c r="E83" s="44"/>
      <c r="F83" s="44"/>
      <c r="G83" s="44"/>
      <c r="H83" s="44"/>
      <c r="I83" s="44"/>
      <c r="J83" s="197">
        <f>BK83</f>
        <v>0</v>
      </c>
      <c r="K83" s="44"/>
      <c r="L83" s="48"/>
      <c r="M83" s="99"/>
      <c r="N83" s="198"/>
      <c r="O83" s="100"/>
      <c r="P83" s="199">
        <f>P84+P100</f>
        <v>0</v>
      </c>
      <c r="Q83" s="100"/>
      <c r="R83" s="199">
        <f>R84+R100</f>
        <v>0.98695040000000001</v>
      </c>
      <c r="S83" s="100"/>
      <c r="T83" s="200">
        <f>T84+T100</f>
        <v>0.0112</v>
      </c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T83" s="21" t="s">
        <v>73</v>
      </c>
      <c r="AU83" s="21" t="s">
        <v>186</v>
      </c>
      <c r="BK83" s="201">
        <f>BK84+BK100</f>
        <v>0</v>
      </c>
    </row>
    <row r="84" s="12" customFormat="1" ht="25.92" customHeight="1">
      <c r="A84" s="12"/>
      <c r="B84" s="202"/>
      <c r="C84" s="203"/>
      <c r="D84" s="204" t="s">
        <v>73</v>
      </c>
      <c r="E84" s="205" t="s">
        <v>685</v>
      </c>
      <c r="F84" s="205" t="s">
        <v>686</v>
      </c>
      <c r="G84" s="203"/>
      <c r="H84" s="203"/>
      <c r="I84" s="206"/>
      <c r="J84" s="207">
        <f>BK84</f>
        <v>0</v>
      </c>
      <c r="K84" s="203"/>
      <c r="L84" s="208"/>
      <c r="M84" s="209"/>
      <c r="N84" s="210"/>
      <c r="O84" s="210"/>
      <c r="P84" s="211">
        <f>P85+P92</f>
        <v>0</v>
      </c>
      <c r="Q84" s="210"/>
      <c r="R84" s="211">
        <f>R85+R92</f>
        <v>0.98695040000000001</v>
      </c>
      <c r="S84" s="210"/>
      <c r="T84" s="212">
        <f>T85+T92</f>
        <v>0.0112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3" t="s">
        <v>84</v>
      </c>
      <c r="AT84" s="214" t="s">
        <v>73</v>
      </c>
      <c r="AU84" s="214" t="s">
        <v>74</v>
      </c>
      <c r="AY84" s="213" t="s">
        <v>223</v>
      </c>
      <c r="BK84" s="215">
        <f>BK85+BK92</f>
        <v>0</v>
      </c>
    </row>
    <row r="85" s="12" customFormat="1" ht="22.8" customHeight="1">
      <c r="A85" s="12"/>
      <c r="B85" s="202"/>
      <c r="C85" s="203"/>
      <c r="D85" s="204" t="s">
        <v>73</v>
      </c>
      <c r="E85" s="216" t="s">
        <v>723</v>
      </c>
      <c r="F85" s="216" t="s">
        <v>2493</v>
      </c>
      <c r="G85" s="203"/>
      <c r="H85" s="203"/>
      <c r="I85" s="206"/>
      <c r="J85" s="217">
        <f>BK85</f>
        <v>0</v>
      </c>
      <c r="K85" s="203"/>
      <c r="L85" s="208"/>
      <c r="M85" s="209"/>
      <c r="N85" s="210"/>
      <c r="O85" s="210"/>
      <c r="P85" s="211">
        <f>SUM(P86:P91)</f>
        <v>0</v>
      </c>
      <c r="Q85" s="210"/>
      <c r="R85" s="211">
        <f>SUM(R86:R91)</f>
        <v>0.98695040000000001</v>
      </c>
      <c r="S85" s="210"/>
      <c r="T85" s="212">
        <f>SUM(T86:T91)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3" t="s">
        <v>84</v>
      </c>
      <c r="AT85" s="214" t="s">
        <v>73</v>
      </c>
      <c r="AU85" s="214" t="s">
        <v>82</v>
      </c>
      <c r="AY85" s="213" t="s">
        <v>223</v>
      </c>
      <c r="BK85" s="215">
        <f>SUM(BK86:BK91)</f>
        <v>0</v>
      </c>
    </row>
    <row r="86" s="2" customFormat="1" ht="16.5" customHeight="1">
      <c r="A86" s="42"/>
      <c r="B86" s="43"/>
      <c r="C86" s="218" t="s">
        <v>82</v>
      </c>
      <c r="D86" s="218" t="s">
        <v>226</v>
      </c>
      <c r="E86" s="219" t="s">
        <v>2494</v>
      </c>
      <c r="F86" s="220" t="s">
        <v>2495</v>
      </c>
      <c r="G86" s="221" t="s">
        <v>229</v>
      </c>
      <c r="H86" s="222">
        <v>52.520000000000003</v>
      </c>
      <c r="I86" s="223"/>
      <c r="J86" s="224">
        <f>ROUND(I86*H86,2)</f>
        <v>0</v>
      </c>
      <c r="K86" s="220" t="s">
        <v>230</v>
      </c>
      <c r="L86" s="48"/>
      <c r="M86" s="225" t="s">
        <v>28</v>
      </c>
      <c r="N86" s="226" t="s">
        <v>45</v>
      </c>
      <c r="O86" s="88"/>
      <c r="P86" s="227">
        <f>O86*H86</f>
        <v>0</v>
      </c>
      <c r="Q86" s="227">
        <v>0.01602</v>
      </c>
      <c r="R86" s="227">
        <f>Q86*H86</f>
        <v>0.84137040000000007</v>
      </c>
      <c r="S86" s="227">
        <v>0</v>
      </c>
      <c r="T86" s="228">
        <f>S86*H86</f>
        <v>0</v>
      </c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R86" s="229" t="s">
        <v>257</v>
      </c>
      <c r="AT86" s="229" t="s">
        <v>226</v>
      </c>
      <c r="AU86" s="229" t="s">
        <v>84</v>
      </c>
      <c r="AY86" s="21" t="s">
        <v>223</v>
      </c>
      <c r="BE86" s="230">
        <f>IF(N86="základní",J86,0)</f>
        <v>0</v>
      </c>
      <c r="BF86" s="230">
        <f>IF(N86="snížená",J86,0)</f>
        <v>0</v>
      </c>
      <c r="BG86" s="230">
        <f>IF(N86="zákl. přenesená",J86,0)</f>
        <v>0</v>
      </c>
      <c r="BH86" s="230">
        <f>IF(N86="sníž. přenesená",J86,0)</f>
        <v>0</v>
      </c>
      <c r="BI86" s="230">
        <f>IF(N86="nulová",J86,0)</f>
        <v>0</v>
      </c>
      <c r="BJ86" s="21" t="s">
        <v>82</v>
      </c>
      <c r="BK86" s="230">
        <f>ROUND(I86*H86,2)</f>
        <v>0</v>
      </c>
      <c r="BL86" s="21" t="s">
        <v>257</v>
      </c>
      <c r="BM86" s="229" t="s">
        <v>281</v>
      </c>
    </row>
    <row r="87" s="2" customFormat="1">
      <c r="A87" s="42"/>
      <c r="B87" s="43"/>
      <c r="C87" s="44"/>
      <c r="D87" s="231" t="s">
        <v>233</v>
      </c>
      <c r="E87" s="44"/>
      <c r="F87" s="232" t="s">
        <v>2496</v>
      </c>
      <c r="G87" s="44"/>
      <c r="H87" s="44"/>
      <c r="I87" s="233"/>
      <c r="J87" s="44"/>
      <c r="K87" s="44"/>
      <c r="L87" s="48"/>
      <c r="M87" s="234"/>
      <c r="N87" s="235"/>
      <c r="O87" s="88"/>
      <c r="P87" s="88"/>
      <c r="Q87" s="88"/>
      <c r="R87" s="88"/>
      <c r="S87" s="88"/>
      <c r="T87" s="89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T87" s="21" t="s">
        <v>233</v>
      </c>
      <c r="AU87" s="21" t="s">
        <v>84</v>
      </c>
    </row>
    <row r="88" s="2" customFormat="1" ht="16.5" customHeight="1">
      <c r="A88" s="42"/>
      <c r="B88" s="43"/>
      <c r="C88" s="218" t="s">
        <v>84</v>
      </c>
      <c r="D88" s="218" t="s">
        <v>226</v>
      </c>
      <c r="E88" s="219" t="s">
        <v>2497</v>
      </c>
      <c r="F88" s="220" t="s">
        <v>2498</v>
      </c>
      <c r="G88" s="221" t="s">
        <v>229</v>
      </c>
      <c r="H88" s="222">
        <v>5.7999999999999998</v>
      </c>
      <c r="I88" s="223"/>
      <c r="J88" s="224">
        <f>ROUND(I88*H88,2)</f>
        <v>0</v>
      </c>
      <c r="K88" s="220" t="s">
        <v>230</v>
      </c>
      <c r="L88" s="48"/>
      <c r="M88" s="225" t="s">
        <v>28</v>
      </c>
      <c r="N88" s="226" t="s">
        <v>45</v>
      </c>
      <c r="O88" s="88"/>
      <c r="P88" s="227">
        <f>O88*H88</f>
        <v>0</v>
      </c>
      <c r="Q88" s="227">
        <v>0.025100000000000001</v>
      </c>
      <c r="R88" s="227">
        <f>Q88*H88</f>
        <v>0.14557999999999999</v>
      </c>
      <c r="S88" s="227">
        <v>0</v>
      </c>
      <c r="T88" s="228">
        <f>S88*H88</f>
        <v>0</v>
      </c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R88" s="229" t="s">
        <v>257</v>
      </c>
      <c r="AT88" s="229" t="s">
        <v>226</v>
      </c>
      <c r="AU88" s="229" t="s">
        <v>84</v>
      </c>
      <c r="AY88" s="21" t="s">
        <v>223</v>
      </c>
      <c r="BE88" s="230">
        <f>IF(N88="základní",J88,0)</f>
        <v>0</v>
      </c>
      <c r="BF88" s="230">
        <f>IF(N88="snížená",J88,0)</f>
        <v>0</v>
      </c>
      <c r="BG88" s="230">
        <f>IF(N88="zákl. přenesená",J88,0)</f>
        <v>0</v>
      </c>
      <c r="BH88" s="230">
        <f>IF(N88="sníž. přenesená",J88,0)</f>
        <v>0</v>
      </c>
      <c r="BI88" s="230">
        <f>IF(N88="nulová",J88,0)</f>
        <v>0</v>
      </c>
      <c r="BJ88" s="21" t="s">
        <v>82</v>
      </c>
      <c r="BK88" s="230">
        <f>ROUND(I88*H88,2)</f>
        <v>0</v>
      </c>
      <c r="BL88" s="21" t="s">
        <v>257</v>
      </c>
      <c r="BM88" s="229" t="s">
        <v>293</v>
      </c>
    </row>
    <row r="89" s="2" customFormat="1">
      <c r="A89" s="42"/>
      <c r="B89" s="43"/>
      <c r="C89" s="44"/>
      <c r="D89" s="231" t="s">
        <v>233</v>
      </c>
      <c r="E89" s="44"/>
      <c r="F89" s="232" t="s">
        <v>2499</v>
      </c>
      <c r="G89" s="44"/>
      <c r="H89" s="44"/>
      <c r="I89" s="233"/>
      <c r="J89" s="44"/>
      <c r="K89" s="44"/>
      <c r="L89" s="48"/>
      <c r="M89" s="234"/>
      <c r="N89" s="235"/>
      <c r="O89" s="88"/>
      <c r="P89" s="88"/>
      <c r="Q89" s="88"/>
      <c r="R89" s="88"/>
      <c r="S89" s="88"/>
      <c r="T89" s="89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T89" s="21" t="s">
        <v>233</v>
      </c>
      <c r="AU89" s="21" t="s">
        <v>84</v>
      </c>
    </row>
    <row r="90" s="2" customFormat="1" ht="24.15" customHeight="1">
      <c r="A90" s="42"/>
      <c r="B90" s="43"/>
      <c r="C90" s="218" t="s">
        <v>224</v>
      </c>
      <c r="D90" s="218" t="s">
        <v>226</v>
      </c>
      <c r="E90" s="219" t="s">
        <v>736</v>
      </c>
      <c r="F90" s="220" t="s">
        <v>737</v>
      </c>
      <c r="G90" s="221" t="s">
        <v>256</v>
      </c>
      <c r="H90" s="222">
        <v>0.98699999999999999</v>
      </c>
      <c r="I90" s="223"/>
      <c r="J90" s="224">
        <f>ROUND(I90*H90,2)</f>
        <v>0</v>
      </c>
      <c r="K90" s="220" t="s">
        <v>230</v>
      </c>
      <c r="L90" s="48"/>
      <c r="M90" s="225" t="s">
        <v>28</v>
      </c>
      <c r="N90" s="226" t="s">
        <v>45</v>
      </c>
      <c r="O90" s="88"/>
      <c r="P90" s="227">
        <f>O90*H90</f>
        <v>0</v>
      </c>
      <c r="Q90" s="227">
        <v>0</v>
      </c>
      <c r="R90" s="227">
        <f>Q90*H90</f>
        <v>0</v>
      </c>
      <c r="S90" s="227">
        <v>0</v>
      </c>
      <c r="T90" s="228">
        <f>S90*H90</f>
        <v>0</v>
      </c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R90" s="229" t="s">
        <v>257</v>
      </c>
      <c r="AT90" s="229" t="s">
        <v>226</v>
      </c>
      <c r="AU90" s="229" t="s">
        <v>84</v>
      </c>
      <c r="AY90" s="21" t="s">
        <v>223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21" t="s">
        <v>82</v>
      </c>
      <c r="BK90" s="230">
        <f>ROUND(I90*H90,2)</f>
        <v>0</v>
      </c>
      <c r="BL90" s="21" t="s">
        <v>257</v>
      </c>
      <c r="BM90" s="229" t="s">
        <v>2500</v>
      </c>
    </row>
    <row r="91" s="2" customFormat="1">
      <c r="A91" s="42"/>
      <c r="B91" s="43"/>
      <c r="C91" s="44"/>
      <c r="D91" s="231" t="s">
        <v>233</v>
      </c>
      <c r="E91" s="44"/>
      <c r="F91" s="232" t="s">
        <v>739</v>
      </c>
      <c r="G91" s="44"/>
      <c r="H91" s="44"/>
      <c r="I91" s="233"/>
      <c r="J91" s="44"/>
      <c r="K91" s="44"/>
      <c r="L91" s="48"/>
      <c r="M91" s="234"/>
      <c r="N91" s="235"/>
      <c r="O91" s="88"/>
      <c r="P91" s="88"/>
      <c r="Q91" s="88"/>
      <c r="R91" s="88"/>
      <c r="S91" s="88"/>
      <c r="T91" s="89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T91" s="21" t="s">
        <v>233</v>
      </c>
      <c r="AU91" s="21" t="s">
        <v>84</v>
      </c>
    </row>
    <row r="92" s="12" customFormat="1" ht="22.8" customHeight="1">
      <c r="A92" s="12"/>
      <c r="B92" s="202"/>
      <c r="C92" s="203"/>
      <c r="D92" s="204" t="s">
        <v>73</v>
      </c>
      <c r="E92" s="216" t="s">
        <v>2501</v>
      </c>
      <c r="F92" s="216" t="s">
        <v>2502</v>
      </c>
      <c r="G92" s="203"/>
      <c r="H92" s="203"/>
      <c r="I92" s="206"/>
      <c r="J92" s="217">
        <f>BK92</f>
        <v>0</v>
      </c>
      <c r="K92" s="203"/>
      <c r="L92" s="208"/>
      <c r="M92" s="209"/>
      <c r="N92" s="210"/>
      <c r="O92" s="210"/>
      <c r="P92" s="211">
        <f>SUM(P93:P99)</f>
        <v>0</v>
      </c>
      <c r="Q92" s="210"/>
      <c r="R92" s="211">
        <f>SUM(R93:R99)</f>
        <v>0</v>
      </c>
      <c r="S92" s="210"/>
      <c r="T92" s="212">
        <f>SUM(T93:T99)</f>
        <v>0.0112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3" t="s">
        <v>84</v>
      </c>
      <c r="AT92" s="214" t="s">
        <v>73</v>
      </c>
      <c r="AU92" s="214" t="s">
        <v>82</v>
      </c>
      <c r="AY92" s="213" t="s">
        <v>223</v>
      </c>
      <c r="BK92" s="215">
        <f>SUM(BK93:BK99)</f>
        <v>0</v>
      </c>
    </row>
    <row r="93" s="2" customFormat="1" ht="16.5" customHeight="1">
      <c r="A93" s="42"/>
      <c r="B93" s="43"/>
      <c r="C93" s="218" t="s">
        <v>231</v>
      </c>
      <c r="D93" s="218" t="s">
        <v>226</v>
      </c>
      <c r="E93" s="219" t="s">
        <v>2503</v>
      </c>
      <c r="F93" s="220" t="s">
        <v>2504</v>
      </c>
      <c r="G93" s="221" t="s">
        <v>251</v>
      </c>
      <c r="H93" s="222">
        <v>1</v>
      </c>
      <c r="I93" s="223"/>
      <c r="J93" s="224">
        <f>ROUND(I93*H93,2)</f>
        <v>0</v>
      </c>
      <c r="K93" s="220" t="s">
        <v>230</v>
      </c>
      <c r="L93" s="48"/>
      <c r="M93" s="225" t="s">
        <v>28</v>
      </c>
      <c r="N93" s="226" t="s">
        <v>45</v>
      </c>
      <c r="O93" s="88"/>
      <c r="P93" s="227">
        <f>O93*H93</f>
        <v>0</v>
      </c>
      <c r="Q93" s="227">
        <v>0</v>
      </c>
      <c r="R93" s="227">
        <f>Q93*H93</f>
        <v>0</v>
      </c>
      <c r="S93" s="227">
        <v>0</v>
      </c>
      <c r="T93" s="228">
        <f>S93*H93</f>
        <v>0</v>
      </c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R93" s="229" t="s">
        <v>257</v>
      </c>
      <c r="AT93" s="229" t="s">
        <v>226</v>
      </c>
      <c r="AU93" s="229" t="s">
        <v>84</v>
      </c>
      <c r="AY93" s="21" t="s">
        <v>223</v>
      </c>
      <c r="BE93" s="230">
        <f>IF(N93="základní",J93,0)</f>
        <v>0</v>
      </c>
      <c r="BF93" s="230">
        <f>IF(N93="snížená",J93,0)</f>
        <v>0</v>
      </c>
      <c r="BG93" s="230">
        <f>IF(N93="zákl. přenesená",J93,0)</f>
        <v>0</v>
      </c>
      <c r="BH93" s="230">
        <f>IF(N93="sníž. přenesená",J93,0)</f>
        <v>0</v>
      </c>
      <c r="BI93" s="230">
        <f>IF(N93="nulová",J93,0)</f>
        <v>0</v>
      </c>
      <c r="BJ93" s="21" t="s">
        <v>82</v>
      </c>
      <c r="BK93" s="230">
        <f>ROUND(I93*H93,2)</f>
        <v>0</v>
      </c>
      <c r="BL93" s="21" t="s">
        <v>257</v>
      </c>
      <c r="BM93" s="229" t="s">
        <v>84</v>
      </c>
    </row>
    <row r="94" s="2" customFormat="1">
      <c r="A94" s="42"/>
      <c r="B94" s="43"/>
      <c r="C94" s="44"/>
      <c r="D94" s="231" t="s">
        <v>233</v>
      </c>
      <c r="E94" s="44"/>
      <c r="F94" s="232" t="s">
        <v>2505</v>
      </c>
      <c r="G94" s="44"/>
      <c r="H94" s="44"/>
      <c r="I94" s="233"/>
      <c r="J94" s="44"/>
      <c r="K94" s="44"/>
      <c r="L94" s="48"/>
      <c r="M94" s="234"/>
      <c r="N94" s="235"/>
      <c r="O94" s="88"/>
      <c r="P94" s="88"/>
      <c r="Q94" s="88"/>
      <c r="R94" s="88"/>
      <c r="S94" s="88"/>
      <c r="T94" s="89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T94" s="21" t="s">
        <v>233</v>
      </c>
      <c r="AU94" s="21" t="s">
        <v>84</v>
      </c>
    </row>
    <row r="95" s="2" customFormat="1" ht="16.5" customHeight="1">
      <c r="A95" s="42"/>
      <c r="B95" s="43"/>
      <c r="C95" s="269" t="s">
        <v>261</v>
      </c>
      <c r="D95" s="269" t="s">
        <v>375</v>
      </c>
      <c r="E95" s="270" t="s">
        <v>2506</v>
      </c>
      <c r="F95" s="271" t="s">
        <v>2507</v>
      </c>
      <c r="G95" s="272" t="s">
        <v>2378</v>
      </c>
      <c r="H95" s="273">
        <v>1</v>
      </c>
      <c r="I95" s="274"/>
      <c r="J95" s="275">
        <f>ROUND(I95*H95,2)</f>
        <v>0</v>
      </c>
      <c r="K95" s="271" t="s">
        <v>28</v>
      </c>
      <c r="L95" s="276"/>
      <c r="M95" s="277" t="s">
        <v>28</v>
      </c>
      <c r="N95" s="278" t="s">
        <v>45</v>
      </c>
      <c r="O95" s="88"/>
      <c r="P95" s="227">
        <f>O95*H95</f>
        <v>0</v>
      </c>
      <c r="Q95" s="227">
        <v>0</v>
      </c>
      <c r="R95" s="227">
        <f>Q95*H95</f>
        <v>0</v>
      </c>
      <c r="S95" s="227">
        <v>0</v>
      </c>
      <c r="T95" s="228">
        <f>S95*H95</f>
        <v>0</v>
      </c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R95" s="229" t="s">
        <v>420</v>
      </c>
      <c r="AT95" s="229" t="s">
        <v>375</v>
      </c>
      <c r="AU95" s="229" t="s">
        <v>84</v>
      </c>
      <c r="AY95" s="21" t="s">
        <v>223</v>
      </c>
      <c r="BE95" s="230">
        <f>IF(N95="základní",J95,0)</f>
        <v>0</v>
      </c>
      <c r="BF95" s="230">
        <f>IF(N95="snížená",J95,0)</f>
        <v>0</v>
      </c>
      <c r="BG95" s="230">
        <f>IF(N95="zákl. přenesená",J95,0)</f>
        <v>0</v>
      </c>
      <c r="BH95" s="230">
        <f>IF(N95="sníž. přenesená",J95,0)</f>
        <v>0</v>
      </c>
      <c r="BI95" s="230">
        <f>IF(N95="nulová",J95,0)</f>
        <v>0</v>
      </c>
      <c r="BJ95" s="21" t="s">
        <v>82</v>
      </c>
      <c r="BK95" s="230">
        <f>ROUND(I95*H95,2)</f>
        <v>0</v>
      </c>
      <c r="BL95" s="21" t="s">
        <v>257</v>
      </c>
      <c r="BM95" s="229" t="s">
        <v>231</v>
      </c>
    </row>
    <row r="96" s="2" customFormat="1" ht="16.5" customHeight="1">
      <c r="A96" s="42"/>
      <c r="B96" s="43"/>
      <c r="C96" s="218" t="s">
        <v>268</v>
      </c>
      <c r="D96" s="218" t="s">
        <v>226</v>
      </c>
      <c r="E96" s="219" t="s">
        <v>2508</v>
      </c>
      <c r="F96" s="220" t="s">
        <v>2509</v>
      </c>
      <c r="G96" s="221" t="s">
        <v>251</v>
      </c>
      <c r="H96" s="222">
        <v>1</v>
      </c>
      <c r="I96" s="223"/>
      <c r="J96" s="224">
        <f>ROUND(I96*H96,2)</f>
        <v>0</v>
      </c>
      <c r="K96" s="220" t="s">
        <v>230</v>
      </c>
      <c r="L96" s="48"/>
      <c r="M96" s="225" t="s">
        <v>28</v>
      </c>
      <c r="N96" s="226" t="s">
        <v>45</v>
      </c>
      <c r="O96" s="88"/>
      <c r="P96" s="227">
        <f>O96*H96</f>
        <v>0</v>
      </c>
      <c r="Q96" s="227">
        <v>0</v>
      </c>
      <c r="R96" s="227">
        <f>Q96*H96</f>
        <v>0</v>
      </c>
      <c r="S96" s="227">
        <v>0.0112</v>
      </c>
      <c r="T96" s="228">
        <f>S96*H96</f>
        <v>0.0112</v>
      </c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R96" s="229" t="s">
        <v>257</v>
      </c>
      <c r="AT96" s="229" t="s">
        <v>226</v>
      </c>
      <c r="AU96" s="229" t="s">
        <v>84</v>
      </c>
      <c r="AY96" s="21" t="s">
        <v>223</v>
      </c>
      <c r="BE96" s="230">
        <f>IF(N96="základní",J96,0)</f>
        <v>0</v>
      </c>
      <c r="BF96" s="230">
        <f>IF(N96="snížená",J96,0)</f>
        <v>0</v>
      </c>
      <c r="BG96" s="230">
        <f>IF(N96="zákl. přenesená",J96,0)</f>
        <v>0</v>
      </c>
      <c r="BH96" s="230">
        <f>IF(N96="sníž. přenesená",J96,0)</f>
        <v>0</v>
      </c>
      <c r="BI96" s="230">
        <f>IF(N96="nulová",J96,0)</f>
        <v>0</v>
      </c>
      <c r="BJ96" s="21" t="s">
        <v>82</v>
      </c>
      <c r="BK96" s="230">
        <f>ROUND(I96*H96,2)</f>
        <v>0</v>
      </c>
      <c r="BL96" s="21" t="s">
        <v>257</v>
      </c>
      <c r="BM96" s="229" t="s">
        <v>268</v>
      </c>
    </row>
    <row r="97" s="2" customFormat="1">
      <c r="A97" s="42"/>
      <c r="B97" s="43"/>
      <c r="C97" s="44"/>
      <c r="D97" s="231" t="s">
        <v>233</v>
      </c>
      <c r="E97" s="44"/>
      <c r="F97" s="232" t="s">
        <v>2510</v>
      </c>
      <c r="G97" s="44"/>
      <c r="H97" s="44"/>
      <c r="I97" s="233"/>
      <c r="J97" s="44"/>
      <c r="K97" s="44"/>
      <c r="L97" s="48"/>
      <c r="M97" s="234"/>
      <c r="N97" s="235"/>
      <c r="O97" s="88"/>
      <c r="P97" s="88"/>
      <c r="Q97" s="88"/>
      <c r="R97" s="88"/>
      <c r="S97" s="88"/>
      <c r="T97" s="89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T97" s="21" t="s">
        <v>233</v>
      </c>
      <c r="AU97" s="21" t="s">
        <v>84</v>
      </c>
    </row>
    <row r="98" s="2" customFormat="1" ht="24.15" customHeight="1">
      <c r="A98" s="42"/>
      <c r="B98" s="43"/>
      <c r="C98" s="218" t="s">
        <v>274</v>
      </c>
      <c r="D98" s="218" t="s">
        <v>226</v>
      </c>
      <c r="E98" s="219" t="s">
        <v>2511</v>
      </c>
      <c r="F98" s="220" t="s">
        <v>2512</v>
      </c>
      <c r="G98" s="221" t="s">
        <v>2322</v>
      </c>
      <c r="H98" s="314"/>
      <c r="I98" s="223"/>
      <c r="J98" s="224">
        <f>ROUND(I98*H98,2)</f>
        <v>0</v>
      </c>
      <c r="K98" s="220" t="s">
        <v>230</v>
      </c>
      <c r="L98" s="48"/>
      <c r="M98" s="225" t="s">
        <v>28</v>
      </c>
      <c r="N98" s="226" t="s">
        <v>45</v>
      </c>
      <c r="O98" s="88"/>
      <c r="P98" s="227">
        <f>O98*H98</f>
        <v>0</v>
      </c>
      <c r="Q98" s="227">
        <v>0</v>
      </c>
      <c r="R98" s="227">
        <f>Q98*H98</f>
        <v>0</v>
      </c>
      <c r="S98" s="227">
        <v>0</v>
      </c>
      <c r="T98" s="228">
        <f>S98*H98</f>
        <v>0</v>
      </c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R98" s="229" t="s">
        <v>257</v>
      </c>
      <c r="AT98" s="229" t="s">
        <v>226</v>
      </c>
      <c r="AU98" s="229" t="s">
        <v>84</v>
      </c>
      <c r="AY98" s="21" t="s">
        <v>223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21" t="s">
        <v>82</v>
      </c>
      <c r="BK98" s="230">
        <f>ROUND(I98*H98,2)</f>
        <v>0</v>
      </c>
      <c r="BL98" s="21" t="s">
        <v>257</v>
      </c>
      <c r="BM98" s="229" t="s">
        <v>2513</v>
      </c>
    </row>
    <row r="99" s="2" customFormat="1">
      <c r="A99" s="42"/>
      <c r="B99" s="43"/>
      <c r="C99" s="44"/>
      <c r="D99" s="231" t="s">
        <v>233</v>
      </c>
      <c r="E99" s="44"/>
      <c r="F99" s="232" t="s">
        <v>2514</v>
      </c>
      <c r="G99" s="44"/>
      <c r="H99" s="44"/>
      <c r="I99" s="233"/>
      <c r="J99" s="44"/>
      <c r="K99" s="44"/>
      <c r="L99" s="48"/>
      <c r="M99" s="234"/>
      <c r="N99" s="235"/>
      <c r="O99" s="88"/>
      <c r="P99" s="88"/>
      <c r="Q99" s="88"/>
      <c r="R99" s="88"/>
      <c r="S99" s="88"/>
      <c r="T99" s="89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T99" s="21" t="s">
        <v>233</v>
      </c>
      <c r="AU99" s="21" t="s">
        <v>84</v>
      </c>
    </row>
    <row r="100" s="12" customFormat="1" ht="25.92" customHeight="1">
      <c r="A100" s="12"/>
      <c r="B100" s="202"/>
      <c r="C100" s="203"/>
      <c r="D100" s="204" t="s">
        <v>73</v>
      </c>
      <c r="E100" s="205" t="s">
        <v>2208</v>
      </c>
      <c r="F100" s="205" t="s">
        <v>2209</v>
      </c>
      <c r="G100" s="203"/>
      <c r="H100" s="203"/>
      <c r="I100" s="206"/>
      <c r="J100" s="207">
        <f>BK100</f>
        <v>0</v>
      </c>
      <c r="K100" s="203"/>
      <c r="L100" s="208"/>
      <c r="M100" s="209"/>
      <c r="N100" s="210"/>
      <c r="O100" s="210"/>
      <c r="P100" s="211">
        <f>SUM(P101:P106)</f>
        <v>0</v>
      </c>
      <c r="Q100" s="210"/>
      <c r="R100" s="211">
        <f>SUM(R101:R106)</f>
        <v>0</v>
      </c>
      <c r="S100" s="210"/>
      <c r="T100" s="212">
        <f>SUM(T101:T106)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13" t="s">
        <v>231</v>
      </c>
      <c r="AT100" s="214" t="s">
        <v>73</v>
      </c>
      <c r="AU100" s="214" t="s">
        <v>74</v>
      </c>
      <c r="AY100" s="213" t="s">
        <v>223</v>
      </c>
      <c r="BK100" s="215">
        <f>SUM(BK101:BK106)</f>
        <v>0</v>
      </c>
    </row>
    <row r="101" s="2" customFormat="1" ht="16.5" customHeight="1">
      <c r="A101" s="42"/>
      <c r="B101" s="43"/>
      <c r="C101" s="218" t="s">
        <v>281</v>
      </c>
      <c r="D101" s="218" t="s">
        <v>226</v>
      </c>
      <c r="E101" s="219" t="s">
        <v>2515</v>
      </c>
      <c r="F101" s="220" t="s">
        <v>2516</v>
      </c>
      <c r="G101" s="221" t="s">
        <v>251</v>
      </c>
      <c r="H101" s="222">
        <v>11</v>
      </c>
      <c r="I101" s="223"/>
      <c r="J101" s="224">
        <f>ROUND(I101*H101,2)</f>
        <v>0</v>
      </c>
      <c r="K101" s="220" t="s">
        <v>28</v>
      </c>
      <c r="L101" s="48"/>
      <c r="M101" s="225" t="s">
        <v>28</v>
      </c>
      <c r="N101" s="226" t="s">
        <v>45</v>
      </c>
      <c r="O101" s="88"/>
      <c r="P101" s="227">
        <f>O101*H101</f>
        <v>0</v>
      </c>
      <c r="Q101" s="227">
        <v>0</v>
      </c>
      <c r="R101" s="227">
        <f>Q101*H101</f>
        <v>0</v>
      </c>
      <c r="S101" s="227">
        <v>0</v>
      </c>
      <c r="T101" s="228">
        <f>S101*H101</f>
        <v>0</v>
      </c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R101" s="229" t="s">
        <v>2212</v>
      </c>
      <c r="AT101" s="229" t="s">
        <v>226</v>
      </c>
      <c r="AU101" s="229" t="s">
        <v>82</v>
      </c>
      <c r="AY101" s="21" t="s">
        <v>223</v>
      </c>
      <c r="BE101" s="230">
        <f>IF(N101="základní",J101,0)</f>
        <v>0</v>
      </c>
      <c r="BF101" s="230">
        <f>IF(N101="snížená",J101,0)</f>
        <v>0</v>
      </c>
      <c r="BG101" s="230">
        <f>IF(N101="zákl. přenesená",J101,0)</f>
        <v>0</v>
      </c>
      <c r="BH101" s="230">
        <f>IF(N101="sníž. přenesená",J101,0)</f>
        <v>0</v>
      </c>
      <c r="BI101" s="230">
        <f>IF(N101="nulová",J101,0)</f>
        <v>0</v>
      </c>
      <c r="BJ101" s="21" t="s">
        <v>82</v>
      </c>
      <c r="BK101" s="230">
        <f>ROUND(I101*H101,2)</f>
        <v>0</v>
      </c>
      <c r="BL101" s="21" t="s">
        <v>2212</v>
      </c>
      <c r="BM101" s="229" t="s">
        <v>8</v>
      </c>
    </row>
    <row r="102" s="2" customFormat="1" ht="16.5" customHeight="1">
      <c r="A102" s="42"/>
      <c r="B102" s="43"/>
      <c r="C102" s="218" t="s">
        <v>287</v>
      </c>
      <c r="D102" s="218" t="s">
        <v>226</v>
      </c>
      <c r="E102" s="219" t="s">
        <v>2517</v>
      </c>
      <c r="F102" s="220" t="s">
        <v>2518</v>
      </c>
      <c r="G102" s="221" t="s">
        <v>251</v>
      </c>
      <c r="H102" s="222">
        <v>2</v>
      </c>
      <c r="I102" s="223"/>
      <c r="J102" s="224">
        <f>ROUND(I102*H102,2)</f>
        <v>0</v>
      </c>
      <c r="K102" s="220" t="s">
        <v>28</v>
      </c>
      <c r="L102" s="48"/>
      <c r="M102" s="225" t="s">
        <v>28</v>
      </c>
      <c r="N102" s="226" t="s">
        <v>45</v>
      </c>
      <c r="O102" s="88"/>
      <c r="P102" s="227">
        <f>O102*H102</f>
        <v>0</v>
      </c>
      <c r="Q102" s="227">
        <v>0</v>
      </c>
      <c r="R102" s="227">
        <f>Q102*H102</f>
        <v>0</v>
      </c>
      <c r="S102" s="227">
        <v>0</v>
      </c>
      <c r="T102" s="228">
        <f>S102*H102</f>
        <v>0</v>
      </c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R102" s="229" t="s">
        <v>2212</v>
      </c>
      <c r="AT102" s="229" t="s">
        <v>226</v>
      </c>
      <c r="AU102" s="229" t="s">
        <v>82</v>
      </c>
      <c r="AY102" s="21" t="s">
        <v>223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21" t="s">
        <v>82</v>
      </c>
      <c r="BK102" s="230">
        <f>ROUND(I102*H102,2)</f>
        <v>0</v>
      </c>
      <c r="BL102" s="21" t="s">
        <v>2212</v>
      </c>
      <c r="BM102" s="229" t="s">
        <v>318</v>
      </c>
    </row>
    <row r="103" s="2" customFormat="1" ht="16.5" customHeight="1">
      <c r="A103" s="42"/>
      <c r="B103" s="43"/>
      <c r="C103" s="218" t="s">
        <v>293</v>
      </c>
      <c r="D103" s="218" t="s">
        <v>226</v>
      </c>
      <c r="E103" s="219" t="s">
        <v>2519</v>
      </c>
      <c r="F103" s="220" t="s">
        <v>2520</v>
      </c>
      <c r="G103" s="221" t="s">
        <v>251</v>
      </c>
      <c r="H103" s="222">
        <v>3</v>
      </c>
      <c r="I103" s="223"/>
      <c r="J103" s="224">
        <f>ROUND(I103*H103,2)</f>
        <v>0</v>
      </c>
      <c r="K103" s="220" t="s">
        <v>28</v>
      </c>
      <c r="L103" s="48"/>
      <c r="M103" s="225" t="s">
        <v>28</v>
      </c>
      <c r="N103" s="226" t="s">
        <v>45</v>
      </c>
      <c r="O103" s="88"/>
      <c r="P103" s="227">
        <f>O103*H103</f>
        <v>0</v>
      </c>
      <c r="Q103" s="227">
        <v>0</v>
      </c>
      <c r="R103" s="227">
        <f>Q103*H103</f>
        <v>0</v>
      </c>
      <c r="S103" s="227">
        <v>0</v>
      </c>
      <c r="T103" s="228">
        <f>S103*H103</f>
        <v>0</v>
      </c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R103" s="229" t="s">
        <v>2212</v>
      </c>
      <c r="AT103" s="229" t="s">
        <v>226</v>
      </c>
      <c r="AU103" s="229" t="s">
        <v>82</v>
      </c>
      <c r="AY103" s="21" t="s">
        <v>223</v>
      </c>
      <c r="BE103" s="230">
        <f>IF(N103="základní",J103,0)</f>
        <v>0</v>
      </c>
      <c r="BF103" s="230">
        <f>IF(N103="snížená",J103,0)</f>
        <v>0</v>
      </c>
      <c r="BG103" s="230">
        <f>IF(N103="zákl. přenesená",J103,0)</f>
        <v>0</v>
      </c>
      <c r="BH103" s="230">
        <f>IF(N103="sníž. přenesená",J103,0)</f>
        <v>0</v>
      </c>
      <c r="BI103" s="230">
        <f>IF(N103="nulová",J103,0)</f>
        <v>0</v>
      </c>
      <c r="BJ103" s="21" t="s">
        <v>82</v>
      </c>
      <c r="BK103" s="230">
        <f>ROUND(I103*H103,2)</f>
        <v>0</v>
      </c>
      <c r="BL103" s="21" t="s">
        <v>2212</v>
      </c>
      <c r="BM103" s="229" t="s">
        <v>257</v>
      </c>
    </row>
    <row r="104" s="2" customFormat="1" ht="16.5" customHeight="1">
      <c r="A104" s="42"/>
      <c r="B104" s="43"/>
      <c r="C104" s="218" t="s">
        <v>109</v>
      </c>
      <c r="D104" s="218" t="s">
        <v>226</v>
      </c>
      <c r="E104" s="219" t="s">
        <v>2521</v>
      </c>
      <c r="F104" s="220" t="s">
        <v>2522</v>
      </c>
      <c r="G104" s="221" t="s">
        <v>251</v>
      </c>
      <c r="H104" s="222">
        <v>1</v>
      </c>
      <c r="I104" s="223"/>
      <c r="J104" s="224">
        <f>ROUND(I104*H104,2)</f>
        <v>0</v>
      </c>
      <c r="K104" s="220" t="s">
        <v>28</v>
      </c>
      <c r="L104" s="48"/>
      <c r="M104" s="225" t="s">
        <v>28</v>
      </c>
      <c r="N104" s="226" t="s">
        <v>45</v>
      </c>
      <c r="O104" s="88"/>
      <c r="P104" s="227">
        <f>O104*H104</f>
        <v>0</v>
      </c>
      <c r="Q104" s="227">
        <v>0</v>
      </c>
      <c r="R104" s="227">
        <f>Q104*H104</f>
        <v>0</v>
      </c>
      <c r="S104" s="227">
        <v>0</v>
      </c>
      <c r="T104" s="228">
        <f>S104*H104</f>
        <v>0</v>
      </c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R104" s="229" t="s">
        <v>2212</v>
      </c>
      <c r="AT104" s="229" t="s">
        <v>226</v>
      </c>
      <c r="AU104" s="229" t="s">
        <v>82</v>
      </c>
      <c r="AY104" s="21" t="s">
        <v>223</v>
      </c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21" t="s">
        <v>82</v>
      </c>
      <c r="BK104" s="230">
        <f>ROUND(I104*H104,2)</f>
        <v>0</v>
      </c>
      <c r="BL104" s="21" t="s">
        <v>2212</v>
      </c>
      <c r="BM104" s="229" t="s">
        <v>340</v>
      </c>
    </row>
    <row r="105" s="2" customFormat="1" ht="16.5" customHeight="1">
      <c r="A105" s="42"/>
      <c r="B105" s="43"/>
      <c r="C105" s="218" t="s">
        <v>8</v>
      </c>
      <c r="D105" s="218" t="s">
        <v>226</v>
      </c>
      <c r="E105" s="219" t="s">
        <v>2523</v>
      </c>
      <c r="F105" s="220" t="s">
        <v>2524</v>
      </c>
      <c r="G105" s="221" t="s">
        <v>1624</v>
      </c>
      <c r="H105" s="222">
        <v>15</v>
      </c>
      <c r="I105" s="223"/>
      <c r="J105" s="224">
        <f>ROUND(I105*H105,2)</f>
        <v>0</v>
      </c>
      <c r="K105" s="220" t="s">
        <v>28</v>
      </c>
      <c r="L105" s="48"/>
      <c r="M105" s="225" t="s">
        <v>28</v>
      </c>
      <c r="N105" s="226" t="s">
        <v>45</v>
      </c>
      <c r="O105" s="88"/>
      <c r="P105" s="227">
        <f>O105*H105</f>
        <v>0</v>
      </c>
      <c r="Q105" s="227">
        <v>0</v>
      </c>
      <c r="R105" s="227">
        <f>Q105*H105</f>
        <v>0</v>
      </c>
      <c r="S105" s="227">
        <v>0</v>
      </c>
      <c r="T105" s="228">
        <f>S105*H105</f>
        <v>0</v>
      </c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R105" s="229" t="s">
        <v>2212</v>
      </c>
      <c r="AT105" s="229" t="s">
        <v>226</v>
      </c>
      <c r="AU105" s="229" t="s">
        <v>82</v>
      </c>
      <c r="AY105" s="21" t="s">
        <v>223</v>
      </c>
      <c r="BE105" s="230">
        <f>IF(N105="základní",J105,0)</f>
        <v>0</v>
      </c>
      <c r="BF105" s="230">
        <f>IF(N105="snížená",J105,0)</f>
        <v>0</v>
      </c>
      <c r="BG105" s="230">
        <f>IF(N105="zákl. přenesená",J105,0)</f>
        <v>0</v>
      </c>
      <c r="BH105" s="230">
        <f>IF(N105="sníž. přenesená",J105,0)</f>
        <v>0</v>
      </c>
      <c r="BI105" s="230">
        <f>IF(N105="nulová",J105,0)</f>
        <v>0</v>
      </c>
      <c r="BJ105" s="21" t="s">
        <v>82</v>
      </c>
      <c r="BK105" s="230">
        <f>ROUND(I105*H105,2)</f>
        <v>0</v>
      </c>
      <c r="BL105" s="21" t="s">
        <v>2212</v>
      </c>
      <c r="BM105" s="229" t="s">
        <v>350</v>
      </c>
    </row>
    <row r="106" s="2" customFormat="1" ht="16.5" customHeight="1">
      <c r="A106" s="42"/>
      <c r="B106" s="43"/>
      <c r="C106" s="218" t="s">
        <v>313</v>
      </c>
      <c r="D106" s="218" t="s">
        <v>226</v>
      </c>
      <c r="E106" s="219" t="s">
        <v>2525</v>
      </c>
      <c r="F106" s="220" t="s">
        <v>2526</v>
      </c>
      <c r="G106" s="221" t="s">
        <v>1624</v>
      </c>
      <c r="H106" s="222">
        <v>45</v>
      </c>
      <c r="I106" s="223"/>
      <c r="J106" s="224">
        <f>ROUND(I106*H106,2)</f>
        <v>0</v>
      </c>
      <c r="K106" s="220" t="s">
        <v>28</v>
      </c>
      <c r="L106" s="48"/>
      <c r="M106" s="306" t="s">
        <v>28</v>
      </c>
      <c r="N106" s="307" t="s">
        <v>45</v>
      </c>
      <c r="O106" s="308"/>
      <c r="P106" s="309">
        <f>O106*H106</f>
        <v>0</v>
      </c>
      <c r="Q106" s="309">
        <v>0</v>
      </c>
      <c r="R106" s="309">
        <f>Q106*H106</f>
        <v>0</v>
      </c>
      <c r="S106" s="309">
        <v>0</v>
      </c>
      <c r="T106" s="310">
        <f>S106*H106</f>
        <v>0</v>
      </c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R106" s="229" t="s">
        <v>2212</v>
      </c>
      <c r="AT106" s="229" t="s">
        <v>226</v>
      </c>
      <c r="AU106" s="229" t="s">
        <v>82</v>
      </c>
      <c r="AY106" s="21" t="s">
        <v>223</v>
      </c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21" t="s">
        <v>82</v>
      </c>
      <c r="BK106" s="230">
        <f>ROUND(I106*H106,2)</f>
        <v>0</v>
      </c>
      <c r="BL106" s="21" t="s">
        <v>2212</v>
      </c>
      <c r="BM106" s="229" t="s">
        <v>362</v>
      </c>
    </row>
    <row r="107" s="2" customFormat="1" ht="6.96" customHeight="1">
      <c r="A107" s="42"/>
      <c r="B107" s="63"/>
      <c r="C107" s="64"/>
      <c r="D107" s="64"/>
      <c r="E107" s="64"/>
      <c r="F107" s="64"/>
      <c r="G107" s="64"/>
      <c r="H107" s="64"/>
      <c r="I107" s="64"/>
      <c r="J107" s="64"/>
      <c r="K107" s="64"/>
      <c r="L107" s="48"/>
      <c r="M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</row>
  </sheetData>
  <sheetProtection sheet="1" autoFilter="0" formatColumns="0" formatRows="0" objects="1" scenarios="1" spinCount="100000" saltValue="MBf08WddKwZ5wrrhcx2Gc8EKiF92Pb8h420Ok9Jz3cHGIXXprynkBDO2TlQ85rUioXekpc9snoQUZabgQ9t2Pg==" hashValue="qQMSOfegR7+x1E67xhEaHx5prDWpSNgoSfOKoimZIkRWNuNklrgAY7BsPYR3ZlHczQoVdxmB7pJHjqAwig11Ig==" algorithmName="SHA-512" password="CEE1"/>
  <autoFilter ref="C82:K106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4_02/751581211"/>
    <hyperlink ref="F89" r:id="rId2" display="https://podminky.urs.cz/item/CS_URS_2024_02/751581214"/>
    <hyperlink ref="F91" r:id="rId3" display="https://podminky.urs.cz/item/CS_URS_2024_02/998713121"/>
    <hyperlink ref="F94" r:id="rId4" display="https://podminky.urs.cz/item/CS_URS_2024_02/751122011"/>
    <hyperlink ref="F97" r:id="rId5" display="https://podminky.urs.cz/item/CS_URS_2024_02/751123811"/>
    <hyperlink ref="F99" r:id="rId6" display="https://podminky.urs.cz/item/CS_URS_2024_02/99875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1" t="s">
        <v>107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24"/>
      <c r="AT3" s="21" t="s">
        <v>84</v>
      </c>
    </row>
    <row r="4" s="1" customFormat="1" ht="24.96" customHeight="1">
      <c r="B4" s="24"/>
      <c r="D4" s="145" t="s">
        <v>112</v>
      </c>
      <c r="L4" s="24"/>
      <c r="M4" s="146" t="s">
        <v>10</v>
      </c>
      <c r="AT4" s="21" t="s">
        <v>4</v>
      </c>
    </row>
    <row r="5" s="1" customFormat="1" ht="6.96" customHeight="1">
      <c r="B5" s="24"/>
      <c r="L5" s="24"/>
    </row>
    <row r="6" s="1" customFormat="1" ht="12" customHeight="1">
      <c r="B6" s="24"/>
      <c r="D6" s="147" t="s">
        <v>16</v>
      </c>
      <c r="L6" s="24"/>
    </row>
    <row r="7" s="1" customFormat="1" ht="16.5" customHeight="1">
      <c r="B7" s="24"/>
      <c r="E7" s="148" t="str">
        <f>'Rekapitulace stavby'!K6</f>
        <v>Rekonstrukce rozvodů elektro, vody a topení Masarykovo nám. 100/33 a 99/67</v>
      </c>
      <c r="F7" s="147"/>
      <c r="G7" s="147"/>
      <c r="H7" s="147"/>
      <c r="L7" s="24"/>
    </row>
    <row r="8" s="2" customFormat="1" ht="12" customHeight="1">
      <c r="A8" s="42"/>
      <c r="B8" s="48"/>
      <c r="C8" s="42"/>
      <c r="D8" s="147" t="s">
        <v>121</v>
      </c>
      <c r="E8" s="42"/>
      <c r="F8" s="42"/>
      <c r="G8" s="42"/>
      <c r="H8" s="42"/>
      <c r="I8" s="42"/>
      <c r="J8" s="42"/>
      <c r="K8" s="42"/>
      <c r="L8" s="149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50" t="s">
        <v>2527</v>
      </c>
      <c r="F9" s="42"/>
      <c r="G9" s="42"/>
      <c r="H9" s="42"/>
      <c r="I9" s="42"/>
      <c r="J9" s="42"/>
      <c r="K9" s="42"/>
      <c r="L9" s="149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49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47" t="s">
        <v>18</v>
      </c>
      <c r="E11" s="42"/>
      <c r="F11" s="137" t="s">
        <v>19</v>
      </c>
      <c r="G11" s="42"/>
      <c r="H11" s="42"/>
      <c r="I11" s="147" t="s">
        <v>20</v>
      </c>
      <c r="J11" s="137" t="s">
        <v>28</v>
      </c>
      <c r="K11" s="42"/>
      <c r="L11" s="149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47" t="s">
        <v>22</v>
      </c>
      <c r="E12" s="42"/>
      <c r="F12" s="137" t="s">
        <v>23</v>
      </c>
      <c r="G12" s="42"/>
      <c r="H12" s="42"/>
      <c r="I12" s="147" t="s">
        <v>24</v>
      </c>
      <c r="J12" s="151" t="str">
        <f>'Rekapitulace stavby'!AN8</f>
        <v>7. 11. 2024</v>
      </c>
      <c r="K12" s="42"/>
      <c r="L12" s="149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49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47" t="s">
        <v>26</v>
      </c>
      <c r="E14" s="42"/>
      <c r="F14" s="42"/>
      <c r="G14" s="42"/>
      <c r="H14" s="42"/>
      <c r="I14" s="147" t="s">
        <v>27</v>
      </c>
      <c r="J14" s="137" t="s">
        <v>28</v>
      </c>
      <c r="K14" s="42"/>
      <c r="L14" s="149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37" t="s">
        <v>29</v>
      </c>
      <c r="F15" s="42"/>
      <c r="G15" s="42"/>
      <c r="H15" s="42"/>
      <c r="I15" s="147" t="s">
        <v>30</v>
      </c>
      <c r="J15" s="137" t="s">
        <v>28</v>
      </c>
      <c r="K15" s="42"/>
      <c r="L15" s="149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49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47" t="s">
        <v>31</v>
      </c>
      <c r="E17" s="42"/>
      <c r="F17" s="42"/>
      <c r="G17" s="42"/>
      <c r="H17" s="42"/>
      <c r="I17" s="147" t="s">
        <v>27</v>
      </c>
      <c r="J17" s="37" t="str">
        <f>'Rekapitulace stavby'!AN13</f>
        <v>Vyplň údaj</v>
      </c>
      <c r="K17" s="42"/>
      <c r="L17" s="149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7" t="str">
        <f>'Rekapitulace stavby'!E14</f>
        <v>Vyplň údaj</v>
      </c>
      <c r="F18" s="137"/>
      <c r="G18" s="137"/>
      <c r="H18" s="137"/>
      <c r="I18" s="147" t="s">
        <v>30</v>
      </c>
      <c r="J18" s="37" t="str">
        <f>'Rekapitulace stavby'!AN14</f>
        <v>Vyplň údaj</v>
      </c>
      <c r="K18" s="42"/>
      <c r="L18" s="149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49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47" t="s">
        <v>33</v>
      </c>
      <c r="E20" s="42"/>
      <c r="F20" s="42"/>
      <c r="G20" s="42"/>
      <c r="H20" s="42"/>
      <c r="I20" s="147" t="s">
        <v>27</v>
      </c>
      <c r="J20" s="137" t="s">
        <v>28</v>
      </c>
      <c r="K20" s="42"/>
      <c r="L20" s="149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37" t="s">
        <v>34</v>
      </c>
      <c r="F21" s="42"/>
      <c r="G21" s="42"/>
      <c r="H21" s="42"/>
      <c r="I21" s="147" t="s">
        <v>30</v>
      </c>
      <c r="J21" s="137" t="s">
        <v>28</v>
      </c>
      <c r="K21" s="42"/>
      <c r="L21" s="149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49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47" t="s">
        <v>36</v>
      </c>
      <c r="E23" s="42"/>
      <c r="F23" s="42"/>
      <c r="G23" s="42"/>
      <c r="H23" s="42"/>
      <c r="I23" s="147" t="s">
        <v>27</v>
      </c>
      <c r="J23" s="137" t="str">
        <f>IF('Rekapitulace stavby'!AN19="","",'Rekapitulace stavby'!AN19)</f>
        <v/>
      </c>
      <c r="K23" s="42"/>
      <c r="L23" s="149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37" t="str">
        <f>IF('Rekapitulace stavby'!E20="","",'Rekapitulace stavby'!E20)</f>
        <v>Eva Dokulilová</v>
      </c>
      <c r="F24" s="42"/>
      <c r="G24" s="42"/>
      <c r="H24" s="42"/>
      <c r="I24" s="147" t="s">
        <v>30</v>
      </c>
      <c r="J24" s="137" t="str">
        <f>IF('Rekapitulace stavby'!AN20="","",'Rekapitulace stavby'!AN20)</f>
        <v/>
      </c>
      <c r="K24" s="42"/>
      <c r="L24" s="149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49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47" t="s">
        <v>38</v>
      </c>
      <c r="E26" s="42"/>
      <c r="F26" s="42"/>
      <c r="G26" s="42"/>
      <c r="H26" s="42"/>
      <c r="I26" s="42"/>
      <c r="J26" s="42"/>
      <c r="K26" s="42"/>
      <c r="L26" s="149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16.5" customHeight="1">
      <c r="A27" s="152"/>
      <c r="B27" s="153"/>
      <c r="C27" s="152"/>
      <c r="D27" s="152"/>
      <c r="E27" s="154" t="s">
        <v>28</v>
      </c>
      <c r="F27" s="154"/>
      <c r="G27" s="154"/>
      <c r="H27" s="154"/>
      <c r="I27" s="152"/>
      <c r="J27" s="152"/>
      <c r="K27" s="152"/>
      <c r="L27" s="155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49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57"/>
      <c r="E29" s="157"/>
      <c r="F29" s="157"/>
      <c r="G29" s="157"/>
      <c r="H29" s="157"/>
      <c r="I29" s="157"/>
      <c r="J29" s="157"/>
      <c r="K29" s="157"/>
      <c r="L29" s="149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58" t="s">
        <v>40</v>
      </c>
      <c r="E30" s="42"/>
      <c r="F30" s="42"/>
      <c r="G30" s="42"/>
      <c r="H30" s="42"/>
      <c r="I30" s="42"/>
      <c r="J30" s="159">
        <f>ROUND(J82, 2)</f>
        <v>0</v>
      </c>
      <c r="K30" s="42"/>
      <c r="L30" s="149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57"/>
      <c r="E31" s="157"/>
      <c r="F31" s="157"/>
      <c r="G31" s="157"/>
      <c r="H31" s="157"/>
      <c r="I31" s="157"/>
      <c r="J31" s="157"/>
      <c r="K31" s="157"/>
      <c r="L31" s="149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60" t="s">
        <v>42</v>
      </c>
      <c r="G32" s="42"/>
      <c r="H32" s="42"/>
      <c r="I32" s="160" t="s">
        <v>41</v>
      </c>
      <c r="J32" s="160" t="s">
        <v>43</v>
      </c>
      <c r="K32" s="42"/>
      <c r="L32" s="149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61" t="s">
        <v>44</v>
      </c>
      <c r="E33" s="147" t="s">
        <v>45</v>
      </c>
      <c r="F33" s="162">
        <f>ROUND((SUM(BE82:BE125)),  2)</f>
        <v>0</v>
      </c>
      <c r="G33" s="42"/>
      <c r="H33" s="42"/>
      <c r="I33" s="163">
        <v>0.20999999999999999</v>
      </c>
      <c r="J33" s="162">
        <f>ROUND(((SUM(BE82:BE125))*I33),  2)</f>
        <v>0</v>
      </c>
      <c r="K33" s="42"/>
      <c r="L33" s="149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47" t="s">
        <v>46</v>
      </c>
      <c r="F34" s="162">
        <f>ROUND((SUM(BF82:BF125)),  2)</f>
        <v>0</v>
      </c>
      <c r="G34" s="42"/>
      <c r="H34" s="42"/>
      <c r="I34" s="163">
        <v>0.12</v>
      </c>
      <c r="J34" s="162">
        <f>ROUND(((SUM(BF82:BF125))*I34),  2)</f>
        <v>0</v>
      </c>
      <c r="K34" s="42"/>
      <c r="L34" s="149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47" t="s">
        <v>47</v>
      </c>
      <c r="F35" s="162">
        <f>ROUND((SUM(BG82:BG125)),  2)</f>
        <v>0</v>
      </c>
      <c r="G35" s="42"/>
      <c r="H35" s="42"/>
      <c r="I35" s="163">
        <v>0.20999999999999999</v>
      </c>
      <c r="J35" s="162">
        <f>0</f>
        <v>0</v>
      </c>
      <c r="K35" s="42"/>
      <c r="L35" s="149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47" t="s">
        <v>48</v>
      </c>
      <c r="F36" s="162">
        <f>ROUND((SUM(BH82:BH125)),  2)</f>
        <v>0</v>
      </c>
      <c r="G36" s="42"/>
      <c r="H36" s="42"/>
      <c r="I36" s="163">
        <v>0.12</v>
      </c>
      <c r="J36" s="162">
        <f>0</f>
        <v>0</v>
      </c>
      <c r="K36" s="42"/>
      <c r="L36" s="149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47" t="s">
        <v>49</v>
      </c>
      <c r="F37" s="162">
        <f>ROUND((SUM(BI82:BI125)),  2)</f>
        <v>0</v>
      </c>
      <c r="G37" s="42"/>
      <c r="H37" s="42"/>
      <c r="I37" s="163">
        <v>0</v>
      </c>
      <c r="J37" s="162">
        <f>0</f>
        <v>0</v>
      </c>
      <c r="K37" s="42"/>
      <c r="L37" s="149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49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64"/>
      <c r="D39" s="165" t="s">
        <v>50</v>
      </c>
      <c r="E39" s="166"/>
      <c r="F39" s="166"/>
      <c r="G39" s="167" t="s">
        <v>51</v>
      </c>
      <c r="H39" s="168" t="s">
        <v>52</v>
      </c>
      <c r="I39" s="166"/>
      <c r="J39" s="169">
        <f>SUM(J30:J37)</f>
        <v>0</v>
      </c>
      <c r="K39" s="170"/>
      <c r="L39" s="149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71"/>
      <c r="C40" s="172"/>
      <c r="D40" s="172"/>
      <c r="E40" s="172"/>
      <c r="F40" s="172"/>
      <c r="G40" s="172"/>
      <c r="H40" s="172"/>
      <c r="I40" s="172"/>
      <c r="J40" s="172"/>
      <c r="K40" s="172"/>
      <c r="L40" s="149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73"/>
      <c r="C44" s="174"/>
      <c r="D44" s="174"/>
      <c r="E44" s="174"/>
      <c r="F44" s="174"/>
      <c r="G44" s="174"/>
      <c r="H44" s="174"/>
      <c r="I44" s="174"/>
      <c r="J44" s="174"/>
      <c r="K44" s="174"/>
      <c r="L44" s="149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7" t="s">
        <v>183</v>
      </c>
      <c r="D45" s="44"/>
      <c r="E45" s="44"/>
      <c r="F45" s="44"/>
      <c r="G45" s="44"/>
      <c r="H45" s="44"/>
      <c r="I45" s="44"/>
      <c r="J45" s="44"/>
      <c r="K45" s="44"/>
      <c r="L45" s="149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49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6" t="s">
        <v>16</v>
      </c>
      <c r="D47" s="44"/>
      <c r="E47" s="44"/>
      <c r="F47" s="44"/>
      <c r="G47" s="44"/>
      <c r="H47" s="44"/>
      <c r="I47" s="44"/>
      <c r="J47" s="44"/>
      <c r="K47" s="44"/>
      <c r="L47" s="149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75" t="str">
        <f>E7</f>
        <v>Rekonstrukce rozvodů elektro, vody a topení Masarykovo nám. 100/33 a 99/67</v>
      </c>
      <c r="F48" s="36"/>
      <c r="G48" s="36"/>
      <c r="H48" s="36"/>
      <c r="I48" s="44"/>
      <c r="J48" s="44"/>
      <c r="K48" s="44"/>
      <c r="L48" s="149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6" t="s">
        <v>121</v>
      </c>
      <c r="D49" s="44"/>
      <c r="E49" s="44"/>
      <c r="F49" s="44"/>
      <c r="G49" s="44"/>
      <c r="H49" s="44"/>
      <c r="I49" s="44"/>
      <c r="J49" s="44"/>
      <c r="K49" s="44"/>
      <c r="L49" s="149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ALFA-36906 - vedlejší a ostatní náklady</v>
      </c>
      <c r="F50" s="44"/>
      <c r="G50" s="44"/>
      <c r="H50" s="44"/>
      <c r="I50" s="44"/>
      <c r="J50" s="44"/>
      <c r="K50" s="44"/>
      <c r="L50" s="149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49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6" t="s">
        <v>22</v>
      </c>
      <c r="D52" s="44"/>
      <c r="E52" s="44"/>
      <c r="F52" s="31" t="str">
        <f>F12</f>
        <v>Jihlava</v>
      </c>
      <c r="G52" s="44"/>
      <c r="H52" s="44"/>
      <c r="I52" s="36" t="s">
        <v>24</v>
      </c>
      <c r="J52" s="76" t="str">
        <f>IF(J12="","",J12)</f>
        <v>7. 11. 2024</v>
      </c>
      <c r="K52" s="44"/>
      <c r="L52" s="149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49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25.65" customHeight="1">
      <c r="A54" s="42"/>
      <c r="B54" s="43"/>
      <c r="C54" s="36" t="s">
        <v>26</v>
      </c>
      <c r="D54" s="44"/>
      <c r="E54" s="44"/>
      <c r="F54" s="31" t="str">
        <f>E15</f>
        <v>Statutární město Jihlava</v>
      </c>
      <c r="G54" s="44"/>
      <c r="H54" s="44"/>
      <c r="I54" s="36" t="s">
        <v>33</v>
      </c>
      <c r="J54" s="40" t="str">
        <f>E21</f>
        <v>Atelier Alfa, spol. s r.o., Jihlava</v>
      </c>
      <c r="K54" s="44"/>
      <c r="L54" s="149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6" t="s">
        <v>31</v>
      </c>
      <c r="D55" s="44"/>
      <c r="E55" s="44"/>
      <c r="F55" s="31" t="str">
        <f>IF(E18="","",E18)</f>
        <v>Vyplň údaj</v>
      </c>
      <c r="G55" s="44"/>
      <c r="H55" s="44"/>
      <c r="I55" s="36" t="s">
        <v>36</v>
      </c>
      <c r="J55" s="40" t="str">
        <f>E24</f>
        <v>Eva Dokulilová</v>
      </c>
      <c r="K55" s="44"/>
      <c r="L55" s="149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49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76" t="s">
        <v>184</v>
      </c>
      <c r="D57" s="177"/>
      <c r="E57" s="177"/>
      <c r="F57" s="177"/>
      <c r="G57" s="177"/>
      <c r="H57" s="177"/>
      <c r="I57" s="177"/>
      <c r="J57" s="178" t="s">
        <v>185</v>
      </c>
      <c r="K57" s="177"/>
      <c r="L57" s="149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49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79" t="s">
        <v>72</v>
      </c>
      <c r="D59" s="44"/>
      <c r="E59" s="44"/>
      <c r="F59" s="44"/>
      <c r="G59" s="44"/>
      <c r="H59" s="44"/>
      <c r="I59" s="44"/>
      <c r="J59" s="106">
        <f>J82</f>
        <v>0</v>
      </c>
      <c r="K59" s="44"/>
      <c r="L59" s="149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1" t="s">
        <v>186</v>
      </c>
    </row>
    <row r="60" s="9" customFormat="1" ht="24.96" customHeight="1">
      <c r="A60" s="9"/>
      <c r="B60" s="180"/>
      <c r="C60" s="181"/>
      <c r="D60" s="182" t="s">
        <v>2528</v>
      </c>
      <c r="E60" s="183"/>
      <c r="F60" s="183"/>
      <c r="G60" s="183"/>
      <c r="H60" s="183"/>
      <c r="I60" s="183"/>
      <c r="J60" s="184">
        <f>J83</f>
        <v>0</v>
      </c>
      <c r="K60" s="181"/>
      <c r="L60" s="18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6"/>
      <c r="C61" s="129"/>
      <c r="D61" s="187" t="s">
        <v>2529</v>
      </c>
      <c r="E61" s="188"/>
      <c r="F61" s="188"/>
      <c r="G61" s="188"/>
      <c r="H61" s="188"/>
      <c r="I61" s="188"/>
      <c r="J61" s="189">
        <f>J84</f>
        <v>0</v>
      </c>
      <c r="K61" s="129"/>
      <c r="L61" s="19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6"/>
      <c r="C62" s="129"/>
      <c r="D62" s="187" t="s">
        <v>2530</v>
      </c>
      <c r="E62" s="188"/>
      <c r="F62" s="188"/>
      <c r="G62" s="188"/>
      <c r="H62" s="188"/>
      <c r="I62" s="188"/>
      <c r="J62" s="189">
        <f>J100</f>
        <v>0</v>
      </c>
      <c r="K62" s="129"/>
      <c r="L62" s="19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2"/>
      <c r="B63" s="43"/>
      <c r="C63" s="44"/>
      <c r="D63" s="44"/>
      <c r="E63" s="44"/>
      <c r="F63" s="44"/>
      <c r="G63" s="44"/>
      <c r="H63" s="44"/>
      <c r="I63" s="44"/>
      <c r="J63" s="44"/>
      <c r="K63" s="44"/>
      <c r="L63" s="149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</row>
    <row r="64" s="2" customFormat="1" ht="6.96" customHeight="1">
      <c r="A64" s="42"/>
      <c r="B64" s="63"/>
      <c r="C64" s="64"/>
      <c r="D64" s="64"/>
      <c r="E64" s="64"/>
      <c r="F64" s="64"/>
      <c r="G64" s="64"/>
      <c r="H64" s="64"/>
      <c r="I64" s="64"/>
      <c r="J64" s="64"/>
      <c r="K64" s="64"/>
      <c r="L64" s="149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</row>
    <row r="68" s="2" customFormat="1" ht="6.96" customHeight="1">
      <c r="A68" s="42"/>
      <c r="B68" s="65"/>
      <c r="C68" s="66"/>
      <c r="D68" s="66"/>
      <c r="E68" s="66"/>
      <c r="F68" s="66"/>
      <c r="G68" s="66"/>
      <c r="H68" s="66"/>
      <c r="I68" s="66"/>
      <c r="J68" s="66"/>
      <c r="K68" s="66"/>
      <c r="L68" s="149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</row>
    <row r="69" s="2" customFormat="1" ht="24.96" customHeight="1">
      <c r="A69" s="42"/>
      <c r="B69" s="43"/>
      <c r="C69" s="27" t="s">
        <v>208</v>
      </c>
      <c r="D69" s="44"/>
      <c r="E69" s="44"/>
      <c r="F69" s="44"/>
      <c r="G69" s="44"/>
      <c r="H69" s="44"/>
      <c r="I69" s="44"/>
      <c r="J69" s="44"/>
      <c r="K69" s="44"/>
      <c r="L69" s="149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</row>
    <row r="70" s="2" customFormat="1" ht="6.96" customHeight="1">
      <c r="A70" s="42"/>
      <c r="B70" s="43"/>
      <c r="C70" s="44"/>
      <c r="D70" s="44"/>
      <c r="E70" s="44"/>
      <c r="F70" s="44"/>
      <c r="G70" s="44"/>
      <c r="H70" s="44"/>
      <c r="I70" s="44"/>
      <c r="J70" s="44"/>
      <c r="K70" s="44"/>
      <c r="L70" s="149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</row>
    <row r="71" s="2" customFormat="1" ht="12" customHeight="1">
      <c r="A71" s="42"/>
      <c r="B71" s="43"/>
      <c r="C71" s="36" t="s">
        <v>16</v>
      </c>
      <c r="D71" s="44"/>
      <c r="E71" s="44"/>
      <c r="F71" s="44"/>
      <c r="G71" s="44"/>
      <c r="H71" s="44"/>
      <c r="I71" s="44"/>
      <c r="J71" s="44"/>
      <c r="K71" s="44"/>
      <c r="L71" s="149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="2" customFormat="1" ht="16.5" customHeight="1">
      <c r="A72" s="42"/>
      <c r="B72" s="43"/>
      <c r="C72" s="44"/>
      <c r="D72" s="44"/>
      <c r="E72" s="175" t="str">
        <f>E7</f>
        <v>Rekonstrukce rozvodů elektro, vody a topení Masarykovo nám. 100/33 a 99/67</v>
      </c>
      <c r="F72" s="36"/>
      <c r="G72" s="36"/>
      <c r="H72" s="36"/>
      <c r="I72" s="44"/>
      <c r="J72" s="44"/>
      <c r="K72" s="44"/>
      <c r="L72" s="149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="2" customFormat="1" ht="12" customHeight="1">
      <c r="A73" s="42"/>
      <c r="B73" s="43"/>
      <c r="C73" s="36" t="s">
        <v>121</v>
      </c>
      <c r="D73" s="44"/>
      <c r="E73" s="44"/>
      <c r="F73" s="44"/>
      <c r="G73" s="44"/>
      <c r="H73" s="44"/>
      <c r="I73" s="44"/>
      <c r="J73" s="44"/>
      <c r="K73" s="44"/>
      <c r="L73" s="149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16.5" customHeight="1">
      <c r="A74" s="42"/>
      <c r="B74" s="43"/>
      <c r="C74" s="44"/>
      <c r="D74" s="44"/>
      <c r="E74" s="73" t="str">
        <f>E9</f>
        <v>ALFA-36906 - vedlejší a ostatní náklady</v>
      </c>
      <c r="F74" s="44"/>
      <c r="G74" s="44"/>
      <c r="H74" s="44"/>
      <c r="I74" s="44"/>
      <c r="J74" s="44"/>
      <c r="K74" s="44"/>
      <c r="L74" s="149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6.96" customHeight="1">
      <c r="A75" s="42"/>
      <c r="B75" s="43"/>
      <c r="C75" s="44"/>
      <c r="D75" s="44"/>
      <c r="E75" s="44"/>
      <c r="F75" s="44"/>
      <c r="G75" s="44"/>
      <c r="H75" s="44"/>
      <c r="I75" s="44"/>
      <c r="J75" s="44"/>
      <c r="K75" s="44"/>
      <c r="L75" s="149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12" customHeight="1">
      <c r="A76" s="42"/>
      <c r="B76" s="43"/>
      <c r="C76" s="36" t="s">
        <v>22</v>
      </c>
      <c r="D76" s="44"/>
      <c r="E76" s="44"/>
      <c r="F76" s="31" t="str">
        <f>F12</f>
        <v>Jihlava</v>
      </c>
      <c r="G76" s="44"/>
      <c r="H76" s="44"/>
      <c r="I76" s="36" t="s">
        <v>24</v>
      </c>
      <c r="J76" s="76" t="str">
        <f>IF(J12="","",J12)</f>
        <v>7. 11. 2024</v>
      </c>
      <c r="K76" s="44"/>
      <c r="L76" s="149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6.96" customHeight="1">
      <c r="A77" s="42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149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25.65" customHeight="1">
      <c r="A78" s="42"/>
      <c r="B78" s="43"/>
      <c r="C78" s="36" t="s">
        <v>26</v>
      </c>
      <c r="D78" s="44"/>
      <c r="E78" s="44"/>
      <c r="F78" s="31" t="str">
        <f>E15</f>
        <v>Statutární město Jihlava</v>
      </c>
      <c r="G78" s="44"/>
      <c r="H78" s="44"/>
      <c r="I78" s="36" t="s">
        <v>33</v>
      </c>
      <c r="J78" s="40" t="str">
        <f>E21</f>
        <v>Atelier Alfa, spol. s r.o., Jihlava</v>
      </c>
      <c r="K78" s="44"/>
      <c r="L78" s="149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15.15" customHeight="1">
      <c r="A79" s="42"/>
      <c r="B79" s="43"/>
      <c r="C79" s="36" t="s">
        <v>31</v>
      </c>
      <c r="D79" s="44"/>
      <c r="E79" s="44"/>
      <c r="F79" s="31" t="str">
        <f>IF(E18="","",E18)</f>
        <v>Vyplň údaj</v>
      </c>
      <c r="G79" s="44"/>
      <c r="H79" s="44"/>
      <c r="I79" s="36" t="s">
        <v>36</v>
      </c>
      <c r="J79" s="40" t="str">
        <f>E24</f>
        <v>Eva Dokulilová</v>
      </c>
      <c r="K79" s="44"/>
      <c r="L79" s="149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10.32" customHeight="1">
      <c r="A80" s="42"/>
      <c r="B80" s="43"/>
      <c r="C80" s="44"/>
      <c r="D80" s="44"/>
      <c r="E80" s="44"/>
      <c r="F80" s="44"/>
      <c r="G80" s="44"/>
      <c r="H80" s="44"/>
      <c r="I80" s="44"/>
      <c r="J80" s="44"/>
      <c r="K80" s="44"/>
      <c r="L80" s="149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11" customFormat="1" ht="29.28" customHeight="1">
      <c r="A81" s="191"/>
      <c r="B81" s="192"/>
      <c r="C81" s="193" t="s">
        <v>209</v>
      </c>
      <c r="D81" s="194" t="s">
        <v>59</v>
      </c>
      <c r="E81" s="194" t="s">
        <v>55</v>
      </c>
      <c r="F81" s="194" t="s">
        <v>56</v>
      </c>
      <c r="G81" s="194" t="s">
        <v>210</v>
      </c>
      <c r="H81" s="194" t="s">
        <v>211</v>
      </c>
      <c r="I81" s="194" t="s">
        <v>212</v>
      </c>
      <c r="J81" s="194" t="s">
        <v>185</v>
      </c>
      <c r="K81" s="195" t="s">
        <v>213</v>
      </c>
      <c r="L81" s="196"/>
      <c r="M81" s="96" t="s">
        <v>28</v>
      </c>
      <c r="N81" s="97" t="s">
        <v>44</v>
      </c>
      <c r="O81" s="97" t="s">
        <v>214</v>
      </c>
      <c r="P81" s="97" t="s">
        <v>215</v>
      </c>
      <c r="Q81" s="97" t="s">
        <v>216</v>
      </c>
      <c r="R81" s="97" t="s">
        <v>217</v>
      </c>
      <c r="S81" s="97" t="s">
        <v>218</v>
      </c>
      <c r="T81" s="98" t="s">
        <v>219</v>
      </c>
      <c r="U81" s="191"/>
      <c r="V81" s="191"/>
      <c r="W81" s="191"/>
      <c r="X81" s="191"/>
      <c r="Y81" s="191"/>
      <c r="Z81" s="191"/>
      <c r="AA81" s="191"/>
      <c r="AB81" s="191"/>
      <c r="AC81" s="191"/>
      <c r="AD81" s="191"/>
      <c r="AE81" s="191"/>
    </row>
    <row r="82" s="2" customFormat="1" ht="22.8" customHeight="1">
      <c r="A82" s="42"/>
      <c r="B82" s="43"/>
      <c r="C82" s="103" t="s">
        <v>220</v>
      </c>
      <c r="D82" s="44"/>
      <c r="E82" s="44"/>
      <c r="F82" s="44"/>
      <c r="G82" s="44"/>
      <c r="H82" s="44"/>
      <c r="I82" s="44"/>
      <c r="J82" s="197">
        <f>BK82</f>
        <v>0</v>
      </c>
      <c r="K82" s="44"/>
      <c r="L82" s="48"/>
      <c r="M82" s="99"/>
      <c r="N82" s="198"/>
      <c r="O82" s="100"/>
      <c r="P82" s="199">
        <f>P83</f>
        <v>0</v>
      </c>
      <c r="Q82" s="100"/>
      <c r="R82" s="199">
        <f>R83</f>
        <v>0</v>
      </c>
      <c r="S82" s="100"/>
      <c r="T82" s="200">
        <f>T83</f>
        <v>0</v>
      </c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T82" s="21" t="s">
        <v>73</v>
      </c>
      <c r="AU82" s="21" t="s">
        <v>186</v>
      </c>
      <c r="BK82" s="201">
        <f>BK83</f>
        <v>0</v>
      </c>
    </row>
    <row r="83" s="12" customFormat="1" ht="25.92" customHeight="1">
      <c r="A83" s="12"/>
      <c r="B83" s="202"/>
      <c r="C83" s="203"/>
      <c r="D83" s="204" t="s">
        <v>73</v>
      </c>
      <c r="E83" s="205" t="s">
        <v>2531</v>
      </c>
      <c r="F83" s="205" t="s">
        <v>2532</v>
      </c>
      <c r="G83" s="203"/>
      <c r="H83" s="203"/>
      <c r="I83" s="206"/>
      <c r="J83" s="207">
        <f>BK83</f>
        <v>0</v>
      </c>
      <c r="K83" s="203"/>
      <c r="L83" s="208"/>
      <c r="M83" s="209"/>
      <c r="N83" s="210"/>
      <c r="O83" s="210"/>
      <c r="P83" s="211">
        <f>P84+P100</f>
        <v>0</v>
      </c>
      <c r="Q83" s="210"/>
      <c r="R83" s="211">
        <f>R84+R100</f>
        <v>0</v>
      </c>
      <c r="S83" s="210"/>
      <c r="T83" s="212">
        <f>T84+T100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3" t="s">
        <v>231</v>
      </c>
      <c r="AT83" s="214" t="s">
        <v>73</v>
      </c>
      <c r="AU83" s="214" t="s">
        <v>74</v>
      </c>
      <c r="AY83" s="213" t="s">
        <v>223</v>
      </c>
      <c r="BK83" s="215">
        <f>BK84+BK100</f>
        <v>0</v>
      </c>
    </row>
    <row r="84" s="12" customFormat="1" ht="22.8" customHeight="1">
      <c r="A84" s="12"/>
      <c r="B84" s="202"/>
      <c r="C84" s="203"/>
      <c r="D84" s="204" t="s">
        <v>73</v>
      </c>
      <c r="E84" s="216" t="s">
        <v>2533</v>
      </c>
      <c r="F84" s="216" t="s">
        <v>2532</v>
      </c>
      <c r="G84" s="203"/>
      <c r="H84" s="203"/>
      <c r="I84" s="206"/>
      <c r="J84" s="217">
        <f>BK84</f>
        <v>0</v>
      </c>
      <c r="K84" s="203"/>
      <c r="L84" s="208"/>
      <c r="M84" s="209"/>
      <c r="N84" s="210"/>
      <c r="O84" s="210"/>
      <c r="P84" s="211">
        <f>SUM(P85:P99)</f>
        <v>0</v>
      </c>
      <c r="Q84" s="210"/>
      <c r="R84" s="211">
        <f>SUM(R85:R99)</f>
        <v>0</v>
      </c>
      <c r="S84" s="210"/>
      <c r="T84" s="212">
        <f>SUM(T85:T99)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3" t="s">
        <v>231</v>
      </c>
      <c r="AT84" s="214" t="s">
        <v>73</v>
      </c>
      <c r="AU84" s="214" t="s">
        <v>82</v>
      </c>
      <c r="AY84" s="213" t="s">
        <v>223</v>
      </c>
      <c r="BK84" s="215">
        <f>SUM(BK85:BK99)</f>
        <v>0</v>
      </c>
    </row>
    <row r="85" s="2" customFormat="1" ht="16.5" customHeight="1">
      <c r="A85" s="42"/>
      <c r="B85" s="43"/>
      <c r="C85" s="218" t="s">
        <v>82</v>
      </c>
      <c r="D85" s="218" t="s">
        <v>226</v>
      </c>
      <c r="E85" s="219" t="s">
        <v>2534</v>
      </c>
      <c r="F85" s="220" t="s">
        <v>2535</v>
      </c>
      <c r="G85" s="221" t="s">
        <v>501</v>
      </c>
      <c r="H85" s="222">
        <v>1</v>
      </c>
      <c r="I85" s="223"/>
      <c r="J85" s="224">
        <f>ROUND(I85*H85,2)</f>
        <v>0</v>
      </c>
      <c r="K85" s="220" t="s">
        <v>28</v>
      </c>
      <c r="L85" s="48"/>
      <c r="M85" s="225" t="s">
        <v>28</v>
      </c>
      <c r="N85" s="226" t="s">
        <v>45</v>
      </c>
      <c r="O85" s="88"/>
      <c r="P85" s="227">
        <f>O85*H85</f>
        <v>0</v>
      </c>
      <c r="Q85" s="227">
        <v>0</v>
      </c>
      <c r="R85" s="227">
        <f>Q85*H85</f>
        <v>0</v>
      </c>
      <c r="S85" s="227">
        <v>0</v>
      </c>
      <c r="T85" s="228">
        <f>S85*H85</f>
        <v>0</v>
      </c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R85" s="229" t="s">
        <v>2212</v>
      </c>
      <c r="AT85" s="229" t="s">
        <v>226</v>
      </c>
      <c r="AU85" s="229" t="s">
        <v>84</v>
      </c>
      <c r="AY85" s="21" t="s">
        <v>223</v>
      </c>
      <c r="BE85" s="230">
        <f>IF(N85="základní",J85,0)</f>
        <v>0</v>
      </c>
      <c r="BF85" s="230">
        <f>IF(N85="snížená",J85,0)</f>
        <v>0</v>
      </c>
      <c r="BG85" s="230">
        <f>IF(N85="zákl. přenesená",J85,0)</f>
        <v>0</v>
      </c>
      <c r="BH85" s="230">
        <f>IF(N85="sníž. přenesená",J85,0)</f>
        <v>0</v>
      </c>
      <c r="BI85" s="230">
        <f>IF(N85="nulová",J85,0)</f>
        <v>0</v>
      </c>
      <c r="BJ85" s="21" t="s">
        <v>82</v>
      </c>
      <c r="BK85" s="230">
        <f>ROUND(I85*H85,2)</f>
        <v>0</v>
      </c>
      <c r="BL85" s="21" t="s">
        <v>2212</v>
      </c>
      <c r="BM85" s="229" t="s">
        <v>2536</v>
      </c>
    </row>
    <row r="86" s="13" customFormat="1">
      <c r="A86" s="13"/>
      <c r="B86" s="236"/>
      <c r="C86" s="237"/>
      <c r="D86" s="238" t="s">
        <v>235</v>
      </c>
      <c r="E86" s="239" t="s">
        <v>28</v>
      </c>
      <c r="F86" s="240" t="s">
        <v>2537</v>
      </c>
      <c r="G86" s="237"/>
      <c r="H86" s="239" t="s">
        <v>28</v>
      </c>
      <c r="I86" s="241"/>
      <c r="J86" s="237"/>
      <c r="K86" s="237"/>
      <c r="L86" s="242"/>
      <c r="M86" s="243"/>
      <c r="N86" s="244"/>
      <c r="O86" s="244"/>
      <c r="P86" s="244"/>
      <c r="Q86" s="244"/>
      <c r="R86" s="244"/>
      <c r="S86" s="244"/>
      <c r="T86" s="245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46" t="s">
        <v>235</v>
      </c>
      <c r="AU86" s="246" t="s">
        <v>84</v>
      </c>
      <c r="AV86" s="13" t="s">
        <v>82</v>
      </c>
      <c r="AW86" s="13" t="s">
        <v>35</v>
      </c>
      <c r="AX86" s="13" t="s">
        <v>74</v>
      </c>
      <c r="AY86" s="246" t="s">
        <v>223</v>
      </c>
    </row>
    <row r="87" s="14" customFormat="1">
      <c r="A87" s="14"/>
      <c r="B87" s="247"/>
      <c r="C87" s="248"/>
      <c r="D87" s="238" t="s">
        <v>235</v>
      </c>
      <c r="E87" s="249" t="s">
        <v>28</v>
      </c>
      <c r="F87" s="250" t="s">
        <v>82</v>
      </c>
      <c r="G87" s="248"/>
      <c r="H87" s="251">
        <v>1</v>
      </c>
      <c r="I87" s="252"/>
      <c r="J87" s="248"/>
      <c r="K87" s="248"/>
      <c r="L87" s="253"/>
      <c r="M87" s="254"/>
      <c r="N87" s="255"/>
      <c r="O87" s="255"/>
      <c r="P87" s="255"/>
      <c r="Q87" s="255"/>
      <c r="R87" s="255"/>
      <c r="S87" s="255"/>
      <c r="T87" s="256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57" t="s">
        <v>235</v>
      </c>
      <c r="AU87" s="257" t="s">
        <v>84</v>
      </c>
      <c r="AV87" s="14" t="s">
        <v>84</v>
      </c>
      <c r="AW87" s="14" t="s">
        <v>35</v>
      </c>
      <c r="AX87" s="14" t="s">
        <v>82</v>
      </c>
      <c r="AY87" s="257" t="s">
        <v>223</v>
      </c>
    </row>
    <row r="88" s="2" customFormat="1" ht="16.5" customHeight="1">
      <c r="A88" s="42"/>
      <c r="B88" s="43"/>
      <c r="C88" s="218" t="s">
        <v>84</v>
      </c>
      <c r="D88" s="218" t="s">
        <v>226</v>
      </c>
      <c r="E88" s="219" t="s">
        <v>2538</v>
      </c>
      <c r="F88" s="220" t="s">
        <v>2539</v>
      </c>
      <c r="G88" s="221" t="s">
        <v>501</v>
      </c>
      <c r="H88" s="222">
        <v>1</v>
      </c>
      <c r="I88" s="223"/>
      <c r="J88" s="224">
        <f>ROUND(I88*H88,2)</f>
        <v>0</v>
      </c>
      <c r="K88" s="220" t="s">
        <v>28</v>
      </c>
      <c r="L88" s="48"/>
      <c r="M88" s="225" t="s">
        <v>28</v>
      </c>
      <c r="N88" s="226" t="s">
        <v>45</v>
      </c>
      <c r="O88" s="88"/>
      <c r="P88" s="227">
        <f>O88*H88</f>
        <v>0</v>
      </c>
      <c r="Q88" s="227">
        <v>0</v>
      </c>
      <c r="R88" s="227">
        <f>Q88*H88</f>
        <v>0</v>
      </c>
      <c r="S88" s="227">
        <v>0</v>
      </c>
      <c r="T88" s="228">
        <f>S88*H88</f>
        <v>0</v>
      </c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R88" s="229" t="s">
        <v>2212</v>
      </c>
      <c r="AT88" s="229" t="s">
        <v>226</v>
      </c>
      <c r="AU88" s="229" t="s">
        <v>84</v>
      </c>
      <c r="AY88" s="21" t="s">
        <v>223</v>
      </c>
      <c r="BE88" s="230">
        <f>IF(N88="základní",J88,0)</f>
        <v>0</v>
      </c>
      <c r="BF88" s="230">
        <f>IF(N88="snížená",J88,0)</f>
        <v>0</v>
      </c>
      <c r="BG88" s="230">
        <f>IF(N88="zákl. přenesená",J88,0)</f>
        <v>0</v>
      </c>
      <c r="BH88" s="230">
        <f>IF(N88="sníž. přenesená",J88,0)</f>
        <v>0</v>
      </c>
      <c r="BI88" s="230">
        <f>IF(N88="nulová",J88,0)</f>
        <v>0</v>
      </c>
      <c r="BJ88" s="21" t="s">
        <v>82</v>
      </c>
      <c r="BK88" s="230">
        <f>ROUND(I88*H88,2)</f>
        <v>0</v>
      </c>
      <c r="BL88" s="21" t="s">
        <v>2212</v>
      </c>
      <c r="BM88" s="229" t="s">
        <v>2540</v>
      </c>
    </row>
    <row r="89" s="13" customFormat="1">
      <c r="A89" s="13"/>
      <c r="B89" s="236"/>
      <c r="C89" s="237"/>
      <c r="D89" s="238" t="s">
        <v>235</v>
      </c>
      <c r="E89" s="239" t="s">
        <v>28</v>
      </c>
      <c r="F89" s="240" t="s">
        <v>2541</v>
      </c>
      <c r="G89" s="237"/>
      <c r="H89" s="239" t="s">
        <v>28</v>
      </c>
      <c r="I89" s="241"/>
      <c r="J89" s="237"/>
      <c r="K89" s="237"/>
      <c r="L89" s="242"/>
      <c r="M89" s="243"/>
      <c r="N89" s="244"/>
      <c r="O89" s="244"/>
      <c r="P89" s="244"/>
      <c r="Q89" s="244"/>
      <c r="R89" s="244"/>
      <c r="S89" s="244"/>
      <c r="T89" s="245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6" t="s">
        <v>235</v>
      </c>
      <c r="AU89" s="246" t="s">
        <v>84</v>
      </c>
      <c r="AV89" s="13" t="s">
        <v>82</v>
      </c>
      <c r="AW89" s="13" t="s">
        <v>35</v>
      </c>
      <c r="AX89" s="13" t="s">
        <v>74</v>
      </c>
      <c r="AY89" s="246" t="s">
        <v>223</v>
      </c>
    </row>
    <row r="90" s="14" customFormat="1">
      <c r="A90" s="14"/>
      <c r="B90" s="247"/>
      <c r="C90" s="248"/>
      <c r="D90" s="238" t="s">
        <v>235</v>
      </c>
      <c r="E90" s="249" t="s">
        <v>28</v>
      </c>
      <c r="F90" s="250" t="s">
        <v>82</v>
      </c>
      <c r="G90" s="248"/>
      <c r="H90" s="251">
        <v>1</v>
      </c>
      <c r="I90" s="252"/>
      <c r="J90" s="248"/>
      <c r="K90" s="248"/>
      <c r="L90" s="253"/>
      <c r="M90" s="254"/>
      <c r="N90" s="255"/>
      <c r="O90" s="255"/>
      <c r="P90" s="255"/>
      <c r="Q90" s="255"/>
      <c r="R90" s="255"/>
      <c r="S90" s="255"/>
      <c r="T90" s="256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57" t="s">
        <v>235</v>
      </c>
      <c r="AU90" s="257" t="s">
        <v>84</v>
      </c>
      <c r="AV90" s="14" t="s">
        <v>84</v>
      </c>
      <c r="AW90" s="14" t="s">
        <v>35</v>
      </c>
      <c r="AX90" s="14" t="s">
        <v>82</v>
      </c>
      <c r="AY90" s="257" t="s">
        <v>223</v>
      </c>
    </row>
    <row r="91" s="2" customFormat="1" ht="16.5" customHeight="1">
      <c r="A91" s="42"/>
      <c r="B91" s="43"/>
      <c r="C91" s="218" t="s">
        <v>224</v>
      </c>
      <c r="D91" s="218" t="s">
        <v>226</v>
      </c>
      <c r="E91" s="219" t="s">
        <v>2542</v>
      </c>
      <c r="F91" s="220" t="s">
        <v>2543</v>
      </c>
      <c r="G91" s="221" t="s">
        <v>501</v>
      </c>
      <c r="H91" s="222">
        <v>1</v>
      </c>
      <c r="I91" s="223"/>
      <c r="J91" s="224">
        <f>ROUND(I91*H91,2)</f>
        <v>0</v>
      </c>
      <c r="K91" s="220" t="s">
        <v>28</v>
      </c>
      <c r="L91" s="48"/>
      <c r="M91" s="225" t="s">
        <v>28</v>
      </c>
      <c r="N91" s="226" t="s">
        <v>45</v>
      </c>
      <c r="O91" s="88"/>
      <c r="P91" s="227">
        <f>O91*H91</f>
        <v>0</v>
      </c>
      <c r="Q91" s="227">
        <v>0</v>
      </c>
      <c r="R91" s="227">
        <f>Q91*H91</f>
        <v>0</v>
      </c>
      <c r="S91" s="227">
        <v>0</v>
      </c>
      <c r="T91" s="228">
        <f>S91*H91</f>
        <v>0</v>
      </c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R91" s="229" t="s">
        <v>2212</v>
      </c>
      <c r="AT91" s="229" t="s">
        <v>226</v>
      </c>
      <c r="AU91" s="229" t="s">
        <v>84</v>
      </c>
      <c r="AY91" s="21" t="s">
        <v>223</v>
      </c>
      <c r="BE91" s="230">
        <f>IF(N91="základní",J91,0)</f>
        <v>0</v>
      </c>
      <c r="BF91" s="230">
        <f>IF(N91="snížená",J91,0)</f>
        <v>0</v>
      </c>
      <c r="BG91" s="230">
        <f>IF(N91="zákl. přenesená",J91,0)</f>
        <v>0</v>
      </c>
      <c r="BH91" s="230">
        <f>IF(N91="sníž. přenesená",J91,0)</f>
        <v>0</v>
      </c>
      <c r="BI91" s="230">
        <f>IF(N91="nulová",J91,0)</f>
        <v>0</v>
      </c>
      <c r="BJ91" s="21" t="s">
        <v>82</v>
      </c>
      <c r="BK91" s="230">
        <f>ROUND(I91*H91,2)</f>
        <v>0</v>
      </c>
      <c r="BL91" s="21" t="s">
        <v>2212</v>
      </c>
      <c r="BM91" s="229" t="s">
        <v>2544</v>
      </c>
    </row>
    <row r="92" s="13" customFormat="1">
      <c r="A92" s="13"/>
      <c r="B92" s="236"/>
      <c r="C92" s="237"/>
      <c r="D92" s="238" t="s">
        <v>235</v>
      </c>
      <c r="E92" s="239" t="s">
        <v>28</v>
      </c>
      <c r="F92" s="240" t="s">
        <v>2545</v>
      </c>
      <c r="G92" s="237"/>
      <c r="H92" s="239" t="s">
        <v>28</v>
      </c>
      <c r="I92" s="241"/>
      <c r="J92" s="237"/>
      <c r="K92" s="237"/>
      <c r="L92" s="242"/>
      <c r="M92" s="243"/>
      <c r="N92" s="244"/>
      <c r="O92" s="244"/>
      <c r="P92" s="244"/>
      <c r="Q92" s="244"/>
      <c r="R92" s="244"/>
      <c r="S92" s="244"/>
      <c r="T92" s="24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6" t="s">
        <v>235</v>
      </c>
      <c r="AU92" s="246" t="s">
        <v>84</v>
      </c>
      <c r="AV92" s="13" t="s">
        <v>82</v>
      </c>
      <c r="AW92" s="13" t="s">
        <v>35</v>
      </c>
      <c r="AX92" s="13" t="s">
        <v>74</v>
      </c>
      <c r="AY92" s="246" t="s">
        <v>223</v>
      </c>
    </row>
    <row r="93" s="14" customFormat="1">
      <c r="A93" s="14"/>
      <c r="B93" s="247"/>
      <c r="C93" s="248"/>
      <c r="D93" s="238" t="s">
        <v>235</v>
      </c>
      <c r="E93" s="249" t="s">
        <v>28</v>
      </c>
      <c r="F93" s="250" t="s">
        <v>82</v>
      </c>
      <c r="G93" s="248"/>
      <c r="H93" s="251">
        <v>1</v>
      </c>
      <c r="I93" s="252"/>
      <c r="J93" s="248"/>
      <c r="K93" s="248"/>
      <c r="L93" s="253"/>
      <c r="M93" s="254"/>
      <c r="N93" s="255"/>
      <c r="O93" s="255"/>
      <c r="P93" s="255"/>
      <c r="Q93" s="255"/>
      <c r="R93" s="255"/>
      <c r="S93" s="255"/>
      <c r="T93" s="256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7" t="s">
        <v>235</v>
      </c>
      <c r="AU93" s="257" t="s">
        <v>84</v>
      </c>
      <c r="AV93" s="14" t="s">
        <v>84</v>
      </c>
      <c r="AW93" s="14" t="s">
        <v>35</v>
      </c>
      <c r="AX93" s="14" t="s">
        <v>82</v>
      </c>
      <c r="AY93" s="257" t="s">
        <v>223</v>
      </c>
    </row>
    <row r="94" s="2" customFormat="1" ht="16.5" customHeight="1">
      <c r="A94" s="42"/>
      <c r="B94" s="43"/>
      <c r="C94" s="218" t="s">
        <v>231</v>
      </c>
      <c r="D94" s="218" t="s">
        <v>226</v>
      </c>
      <c r="E94" s="219" t="s">
        <v>2546</v>
      </c>
      <c r="F94" s="220" t="s">
        <v>2547</v>
      </c>
      <c r="G94" s="221" t="s">
        <v>501</v>
      </c>
      <c r="H94" s="222">
        <v>1</v>
      </c>
      <c r="I94" s="223"/>
      <c r="J94" s="224">
        <f>ROUND(I94*H94,2)</f>
        <v>0</v>
      </c>
      <c r="K94" s="220" t="s">
        <v>28</v>
      </c>
      <c r="L94" s="48"/>
      <c r="M94" s="225" t="s">
        <v>28</v>
      </c>
      <c r="N94" s="226" t="s">
        <v>45</v>
      </c>
      <c r="O94" s="88"/>
      <c r="P94" s="227">
        <f>O94*H94</f>
        <v>0</v>
      </c>
      <c r="Q94" s="227">
        <v>0</v>
      </c>
      <c r="R94" s="227">
        <f>Q94*H94</f>
        <v>0</v>
      </c>
      <c r="S94" s="227">
        <v>0</v>
      </c>
      <c r="T94" s="228">
        <f>S94*H94</f>
        <v>0</v>
      </c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R94" s="229" t="s">
        <v>2212</v>
      </c>
      <c r="AT94" s="229" t="s">
        <v>226</v>
      </c>
      <c r="AU94" s="229" t="s">
        <v>84</v>
      </c>
      <c r="AY94" s="21" t="s">
        <v>223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21" t="s">
        <v>82</v>
      </c>
      <c r="BK94" s="230">
        <f>ROUND(I94*H94,2)</f>
        <v>0</v>
      </c>
      <c r="BL94" s="21" t="s">
        <v>2212</v>
      </c>
      <c r="BM94" s="229" t="s">
        <v>2548</v>
      </c>
    </row>
    <row r="95" s="13" customFormat="1">
      <c r="A95" s="13"/>
      <c r="B95" s="236"/>
      <c r="C95" s="237"/>
      <c r="D95" s="238" t="s">
        <v>235</v>
      </c>
      <c r="E95" s="239" t="s">
        <v>28</v>
      </c>
      <c r="F95" s="240" t="s">
        <v>2549</v>
      </c>
      <c r="G95" s="237"/>
      <c r="H95" s="239" t="s">
        <v>28</v>
      </c>
      <c r="I95" s="241"/>
      <c r="J95" s="237"/>
      <c r="K95" s="237"/>
      <c r="L95" s="242"/>
      <c r="M95" s="243"/>
      <c r="N95" s="244"/>
      <c r="O95" s="244"/>
      <c r="P95" s="244"/>
      <c r="Q95" s="244"/>
      <c r="R95" s="244"/>
      <c r="S95" s="244"/>
      <c r="T95" s="24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6" t="s">
        <v>235</v>
      </c>
      <c r="AU95" s="246" t="s">
        <v>84</v>
      </c>
      <c r="AV95" s="13" t="s">
        <v>82</v>
      </c>
      <c r="AW95" s="13" t="s">
        <v>35</v>
      </c>
      <c r="AX95" s="13" t="s">
        <v>74</v>
      </c>
      <c r="AY95" s="246" t="s">
        <v>223</v>
      </c>
    </row>
    <row r="96" s="14" customFormat="1">
      <c r="A96" s="14"/>
      <c r="B96" s="247"/>
      <c r="C96" s="248"/>
      <c r="D96" s="238" t="s">
        <v>235</v>
      </c>
      <c r="E96" s="249" t="s">
        <v>28</v>
      </c>
      <c r="F96" s="250" t="s">
        <v>82</v>
      </c>
      <c r="G96" s="248"/>
      <c r="H96" s="251">
        <v>1</v>
      </c>
      <c r="I96" s="252"/>
      <c r="J96" s="248"/>
      <c r="K96" s="248"/>
      <c r="L96" s="253"/>
      <c r="M96" s="254"/>
      <c r="N96" s="255"/>
      <c r="O96" s="255"/>
      <c r="P96" s="255"/>
      <c r="Q96" s="255"/>
      <c r="R96" s="255"/>
      <c r="S96" s="255"/>
      <c r="T96" s="256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7" t="s">
        <v>235</v>
      </c>
      <c r="AU96" s="257" t="s">
        <v>84</v>
      </c>
      <c r="AV96" s="14" t="s">
        <v>84</v>
      </c>
      <c r="AW96" s="14" t="s">
        <v>35</v>
      </c>
      <c r="AX96" s="14" t="s">
        <v>82</v>
      </c>
      <c r="AY96" s="257" t="s">
        <v>223</v>
      </c>
    </row>
    <row r="97" s="2" customFormat="1" ht="16.5" customHeight="1">
      <c r="A97" s="42"/>
      <c r="B97" s="43"/>
      <c r="C97" s="218" t="s">
        <v>261</v>
      </c>
      <c r="D97" s="218" t="s">
        <v>226</v>
      </c>
      <c r="E97" s="219" t="s">
        <v>2550</v>
      </c>
      <c r="F97" s="220" t="s">
        <v>2551</v>
      </c>
      <c r="G97" s="221" t="s">
        <v>501</v>
      </c>
      <c r="H97" s="222">
        <v>1</v>
      </c>
      <c r="I97" s="223"/>
      <c r="J97" s="224">
        <f>ROUND(I97*H97,2)</f>
        <v>0</v>
      </c>
      <c r="K97" s="220" t="s">
        <v>28</v>
      </c>
      <c r="L97" s="48"/>
      <c r="M97" s="225" t="s">
        <v>28</v>
      </c>
      <c r="N97" s="226" t="s">
        <v>45</v>
      </c>
      <c r="O97" s="88"/>
      <c r="P97" s="227">
        <f>O97*H97</f>
        <v>0</v>
      </c>
      <c r="Q97" s="227">
        <v>0</v>
      </c>
      <c r="R97" s="227">
        <f>Q97*H97</f>
        <v>0</v>
      </c>
      <c r="S97" s="227">
        <v>0</v>
      </c>
      <c r="T97" s="228">
        <f>S97*H97</f>
        <v>0</v>
      </c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R97" s="229" t="s">
        <v>2212</v>
      </c>
      <c r="AT97" s="229" t="s">
        <v>226</v>
      </c>
      <c r="AU97" s="229" t="s">
        <v>84</v>
      </c>
      <c r="AY97" s="21" t="s">
        <v>223</v>
      </c>
      <c r="BE97" s="230">
        <f>IF(N97="základní",J97,0)</f>
        <v>0</v>
      </c>
      <c r="BF97" s="230">
        <f>IF(N97="snížená",J97,0)</f>
        <v>0</v>
      </c>
      <c r="BG97" s="230">
        <f>IF(N97="zákl. přenesená",J97,0)</f>
        <v>0</v>
      </c>
      <c r="BH97" s="230">
        <f>IF(N97="sníž. přenesená",J97,0)</f>
        <v>0</v>
      </c>
      <c r="BI97" s="230">
        <f>IF(N97="nulová",J97,0)</f>
        <v>0</v>
      </c>
      <c r="BJ97" s="21" t="s">
        <v>82</v>
      </c>
      <c r="BK97" s="230">
        <f>ROUND(I97*H97,2)</f>
        <v>0</v>
      </c>
      <c r="BL97" s="21" t="s">
        <v>2212</v>
      </c>
      <c r="BM97" s="229" t="s">
        <v>2552</v>
      </c>
    </row>
    <row r="98" s="13" customFormat="1">
      <c r="A98" s="13"/>
      <c r="B98" s="236"/>
      <c r="C98" s="237"/>
      <c r="D98" s="238" t="s">
        <v>235</v>
      </c>
      <c r="E98" s="239" t="s">
        <v>28</v>
      </c>
      <c r="F98" s="240" t="s">
        <v>2553</v>
      </c>
      <c r="G98" s="237"/>
      <c r="H98" s="239" t="s">
        <v>28</v>
      </c>
      <c r="I98" s="241"/>
      <c r="J98" s="237"/>
      <c r="K98" s="237"/>
      <c r="L98" s="242"/>
      <c r="M98" s="243"/>
      <c r="N98" s="244"/>
      <c r="O98" s="244"/>
      <c r="P98" s="244"/>
      <c r="Q98" s="244"/>
      <c r="R98" s="244"/>
      <c r="S98" s="244"/>
      <c r="T98" s="24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6" t="s">
        <v>235</v>
      </c>
      <c r="AU98" s="246" t="s">
        <v>84</v>
      </c>
      <c r="AV98" s="13" t="s">
        <v>82</v>
      </c>
      <c r="AW98" s="13" t="s">
        <v>35</v>
      </c>
      <c r="AX98" s="13" t="s">
        <v>74</v>
      </c>
      <c r="AY98" s="246" t="s">
        <v>223</v>
      </c>
    </row>
    <row r="99" s="14" customFormat="1">
      <c r="A99" s="14"/>
      <c r="B99" s="247"/>
      <c r="C99" s="248"/>
      <c r="D99" s="238" t="s">
        <v>235</v>
      </c>
      <c r="E99" s="249" t="s">
        <v>28</v>
      </c>
      <c r="F99" s="250" t="s">
        <v>82</v>
      </c>
      <c r="G99" s="248"/>
      <c r="H99" s="251">
        <v>1</v>
      </c>
      <c r="I99" s="252"/>
      <c r="J99" s="248"/>
      <c r="K99" s="248"/>
      <c r="L99" s="253"/>
      <c r="M99" s="254"/>
      <c r="N99" s="255"/>
      <c r="O99" s="255"/>
      <c r="P99" s="255"/>
      <c r="Q99" s="255"/>
      <c r="R99" s="255"/>
      <c r="S99" s="255"/>
      <c r="T99" s="256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7" t="s">
        <v>235</v>
      </c>
      <c r="AU99" s="257" t="s">
        <v>84</v>
      </c>
      <c r="AV99" s="14" t="s">
        <v>84</v>
      </c>
      <c r="AW99" s="14" t="s">
        <v>35</v>
      </c>
      <c r="AX99" s="14" t="s">
        <v>82</v>
      </c>
      <c r="AY99" s="257" t="s">
        <v>223</v>
      </c>
    </row>
    <row r="100" s="12" customFormat="1" ht="22.8" customHeight="1">
      <c r="A100" s="12"/>
      <c r="B100" s="202"/>
      <c r="C100" s="203"/>
      <c r="D100" s="204" t="s">
        <v>73</v>
      </c>
      <c r="E100" s="216" t="s">
        <v>2554</v>
      </c>
      <c r="F100" s="216" t="s">
        <v>2555</v>
      </c>
      <c r="G100" s="203"/>
      <c r="H100" s="203"/>
      <c r="I100" s="206"/>
      <c r="J100" s="217">
        <f>BK100</f>
        <v>0</v>
      </c>
      <c r="K100" s="203"/>
      <c r="L100" s="208"/>
      <c r="M100" s="209"/>
      <c r="N100" s="210"/>
      <c r="O100" s="210"/>
      <c r="P100" s="211">
        <f>SUM(P101:P125)</f>
        <v>0</v>
      </c>
      <c r="Q100" s="210"/>
      <c r="R100" s="211">
        <f>SUM(R101:R125)</f>
        <v>0</v>
      </c>
      <c r="S100" s="210"/>
      <c r="T100" s="212">
        <f>SUM(T101:T125)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13" t="s">
        <v>231</v>
      </c>
      <c r="AT100" s="214" t="s">
        <v>73</v>
      </c>
      <c r="AU100" s="214" t="s">
        <v>82</v>
      </c>
      <c r="AY100" s="213" t="s">
        <v>223</v>
      </c>
      <c r="BK100" s="215">
        <f>SUM(BK101:BK125)</f>
        <v>0</v>
      </c>
    </row>
    <row r="101" s="2" customFormat="1" ht="16.5" customHeight="1">
      <c r="A101" s="42"/>
      <c r="B101" s="43"/>
      <c r="C101" s="218" t="s">
        <v>268</v>
      </c>
      <c r="D101" s="218" t="s">
        <v>226</v>
      </c>
      <c r="E101" s="219" t="s">
        <v>2556</v>
      </c>
      <c r="F101" s="220" t="s">
        <v>2557</v>
      </c>
      <c r="G101" s="221" t="s">
        <v>501</v>
      </c>
      <c r="H101" s="222">
        <v>1</v>
      </c>
      <c r="I101" s="223"/>
      <c r="J101" s="224">
        <f>ROUND(I101*H101,2)</f>
        <v>0</v>
      </c>
      <c r="K101" s="220" t="s">
        <v>28</v>
      </c>
      <c r="L101" s="48"/>
      <c r="M101" s="225" t="s">
        <v>28</v>
      </c>
      <c r="N101" s="226" t="s">
        <v>45</v>
      </c>
      <c r="O101" s="88"/>
      <c r="P101" s="227">
        <f>O101*H101</f>
        <v>0</v>
      </c>
      <c r="Q101" s="227">
        <v>0</v>
      </c>
      <c r="R101" s="227">
        <f>Q101*H101</f>
        <v>0</v>
      </c>
      <c r="S101" s="227">
        <v>0</v>
      </c>
      <c r="T101" s="228">
        <f>S101*H101</f>
        <v>0</v>
      </c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R101" s="229" t="s">
        <v>2212</v>
      </c>
      <c r="AT101" s="229" t="s">
        <v>226</v>
      </c>
      <c r="AU101" s="229" t="s">
        <v>84</v>
      </c>
      <c r="AY101" s="21" t="s">
        <v>223</v>
      </c>
      <c r="BE101" s="230">
        <f>IF(N101="základní",J101,0)</f>
        <v>0</v>
      </c>
      <c r="BF101" s="230">
        <f>IF(N101="snížená",J101,0)</f>
        <v>0</v>
      </c>
      <c r="BG101" s="230">
        <f>IF(N101="zákl. přenesená",J101,0)</f>
        <v>0</v>
      </c>
      <c r="BH101" s="230">
        <f>IF(N101="sníž. přenesená",J101,0)</f>
        <v>0</v>
      </c>
      <c r="BI101" s="230">
        <f>IF(N101="nulová",J101,0)</f>
        <v>0</v>
      </c>
      <c r="BJ101" s="21" t="s">
        <v>82</v>
      </c>
      <c r="BK101" s="230">
        <f>ROUND(I101*H101,2)</f>
        <v>0</v>
      </c>
      <c r="BL101" s="21" t="s">
        <v>2212</v>
      </c>
      <c r="BM101" s="229" t="s">
        <v>2558</v>
      </c>
    </row>
    <row r="102" s="13" customFormat="1">
      <c r="A102" s="13"/>
      <c r="B102" s="236"/>
      <c r="C102" s="237"/>
      <c r="D102" s="238" t="s">
        <v>235</v>
      </c>
      <c r="E102" s="239" t="s">
        <v>28</v>
      </c>
      <c r="F102" s="240" t="s">
        <v>2559</v>
      </c>
      <c r="G102" s="237"/>
      <c r="H102" s="239" t="s">
        <v>28</v>
      </c>
      <c r="I102" s="241"/>
      <c r="J102" s="237"/>
      <c r="K102" s="237"/>
      <c r="L102" s="242"/>
      <c r="M102" s="243"/>
      <c r="N102" s="244"/>
      <c r="O102" s="244"/>
      <c r="P102" s="244"/>
      <c r="Q102" s="244"/>
      <c r="R102" s="244"/>
      <c r="S102" s="244"/>
      <c r="T102" s="24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6" t="s">
        <v>235</v>
      </c>
      <c r="AU102" s="246" t="s">
        <v>84</v>
      </c>
      <c r="AV102" s="13" t="s">
        <v>82</v>
      </c>
      <c r="AW102" s="13" t="s">
        <v>35</v>
      </c>
      <c r="AX102" s="13" t="s">
        <v>74</v>
      </c>
      <c r="AY102" s="246" t="s">
        <v>223</v>
      </c>
    </row>
    <row r="103" s="13" customFormat="1">
      <c r="A103" s="13"/>
      <c r="B103" s="236"/>
      <c r="C103" s="237"/>
      <c r="D103" s="238" t="s">
        <v>235</v>
      </c>
      <c r="E103" s="239" t="s">
        <v>28</v>
      </c>
      <c r="F103" s="240" t="s">
        <v>2560</v>
      </c>
      <c r="G103" s="237"/>
      <c r="H103" s="239" t="s">
        <v>28</v>
      </c>
      <c r="I103" s="241"/>
      <c r="J103" s="237"/>
      <c r="K103" s="237"/>
      <c r="L103" s="242"/>
      <c r="M103" s="243"/>
      <c r="N103" s="244"/>
      <c r="O103" s="244"/>
      <c r="P103" s="244"/>
      <c r="Q103" s="244"/>
      <c r="R103" s="244"/>
      <c r="S103" s="244"/>
      <c r="T103" s="24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6" t="s">
        <v>235</v>
      </c>
      <c r="AU103" s="246" t="s">
        <v>84</v>
      </c>
      <c r="AV103" s="13" t="s">
        <v>82</v>
      </c>
      <c r="AW103" s="13" t="s">
        <v>35</v>
      </c>
      <c r="AX103" s="13" t="s">
        <v>74</v>
      </c>
      <c r="AY103" s="246" t="s">
        <v>223</v>
      </c>
    </row>
    <row r="104" s="13" customFormat="1">
      <c r="A104" s="13"/>
      <c r="B104" s="236"/>
      <c r="C104" s="237"/>
      <c r="D104" s="238" t="s">
        <v>235</v>
      </c>
      <c r="E104" s="239" t="s">
        <v>28</v>
      </c>
      <c r="F104" s="240" t="s">
        <v>2561</v>
      </c>
      <c r="G104" s="237"/>
      <c r="H104" s="239" t="s">
        <v>28</v>
      </c>
      <c r="I104" s="241"/>
      <c r="J104" s="237"/>
      <c r="K104" s="237"/>
      <c r="L104" s="242"/>
      <c r="M104" s="243"/>
      <c r="N104" s="244"/>
      <c r="O104" s="244"/>
      <c r="P104" s="244"/>
      <c r="Q104" s="244"/>
      <c r="R104" s="244"/>
      <c r="S104" s="244"/>
      <c r="T104" s="24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6" t="s">
        <v>235</v>
      </c>
      <c r="AU104" s="246" t="s">
        <v>84</v>
      </c>
      <c r="AV104" s="13" t="s">
        <v>82</v>
      </c>
      <c r="AW104" s="13" t="s">
        <v>35</v>
      </c>
      <c r="AX104" s="13" t="s">
        <v>74</v>
      </c>
      <c r="AY104" s="246" t="s">
        <v>223</v>
      </c>
    </row>
    <row r="105" s="13" customFormat="1">
      <c r="A105" s="13"/>
      <c r="B105" s="236"/>
      <c r="C105" s="237"/>
      <c r="D105" s="238" t="s">
        <v>235</v>
      </c>
      <c r="E105" s="239" t="s">
        <v>28</v>
      </c>
      <c r="F105" s="240" t="s">
        <v>2562</v>
      </c>
      <c r="G105" s="237"/>
      <c r="H105" s="239" t="s">
        <v>28</v>
      </c>
      <c r="I105" s="241"/>
      <c r="J105" s="237"/>
      <c r="K105" s="237"/>
      <c r="L105" s="242"/>
      <c r="M105" s="243"/>
      <c r="N105" s="244"/>
      <c r="O105" s="244"/>
      <c r="P105" s="244"/>
      <c r="Q105" s="244"/>
      <c r="R105" s="244"/>
      <c r="S105" s="244"/>
      <c r="T105" s="24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6" t="s">
        <v>235</v>
      </c>
      <c r="AU105" s="246" t="s">
        <v>84</v>
      </c>
      <c r="AV105" s="13" t="s">
        <v>82</v>
      </c>
      <c r="AW105" s="13" t="s">
        <v>35</v>
      </c>
      <c r="AX105" s="13" t="s">
        <v>74</v>
      </c>
      <c r="AY105" s="246" t="s">
        <v>223</v>
      </c>
    </row>
    <row r="106" s="13" customFormat="1">
      <c r="A106" s="13"/>
      <c r="B106" s="236"/>
      <c r="C106" s="237"/>
      <c r="D106" s="238" t="s">
        <v>235</v>
      </c>
      <c r="E106" s="239" t="s">
        <v>28</v>
      </c>
      <c r="F106" s="240" t="s">
        <v>2563</v>
      </c>
      <c r="G106" s="237"/>
      <c r="H106" s="239" t="s">
        <v>28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6" t="s">
        <v>235</v>
      </c>
      <c r="AU106" s="246" t="s">
        <v>84</v>
      </c>
      <c r="AV106" s="13" t="s">
        <v>82</v>
      </c>
      <c r="AW106" s="13" t="s">
        <v>35</v>
      </c>
      <c r="AX106" s="13" t="s">
        <v>74</v>
      </c>
      <c r="AY106" s="246" t="s">
        <v>223</v>
      </c>
    </row>
    <row r="107" s="13" customFormat="1">
      <c r="A107" s="13"/>
      <c r="B107" s="236"/>
      <c r="C107" s="237"/>
      <c r="D107" s="238" t="s">
        <v>235</v>
      </c>
      <c r="E107" s="239" t="s">
        <v>28</v>
      </c>
      <c r="F107" s="240" t="s">
        <v>2564</v>
      </c>
      <c r="G107" s="237"/>
      <c r="H107" s="239" t="s">
        <v>28</v>
      </c>
      <c r="I107" s="241"/>
      <c r="J107" s="237"/>
      <c r="K107" s="237"/>
      <c r="L107" s="242"/>
      <c r="M107" s="243"/>
      <c r="N107" s="244"/>
      <c r="O107" s="244"/>
      <c r="P107" s="244"/>
      <c r="Q107" s="244"/>
      <c r="R107" s="244"/>
      <c r="S107" s="244"/>
      <c r="T107" s="24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6" t="s">
        <v>235</v>
      </c>
      <c r="AU107" s="246" t="s">
        <v>84</v>
      </c>
      <c r="AV107" s="13" t="s">
        <v>82</v>
      </c>
      <c r="AW107" s="13" t="s">
        <v>35</v>
      </c>
      <c r="AX107" s="13" t="s">
        <v>74</v>
      </c>
      <c r="AY107" s="246" t="s">
        <v>223</v>
      </c>
    </row>
    <row r="108" s="13" customFormat="1">
      <c r="A108" s="13"/>
      <c r="B108" s="236"/>
      <c r="C108" s="237"/>
      <c r="D108" s="238" t="s">
        <v>235</v>
      </c>
      <c r="E108" s="239" t="s">
        <v>28</v>
      </c>
      <c r="F108" s="240" t="s">
        <v>2565</v>
      </c>
      <c r="G108" s="237"/>
      <c r="H108" s="239" t="s">
        <v>28</v>
      </c>
      <c r="I108" s="241"/>
      <c r="J108" s="237"/>
      <c r="K108" s="237"/>
      <c r="L108" s="242"/>
      <c r="M108" s="243"/>
      <c r="N108" s="244"/>
      <c r="O108" s="244"/>
      <c r="P108" s="244"/>
      <c r="Q108" s="244"/>
      <c r="R108" s="244"/>
      <c r="S108" s="244"/>
      <c r="T108" s="24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6" t="s">
        <v>235</v>
      </c>
      <c r="AU108" s="246" t="s">
        <v>84</v>
      </c>
      <c r="AV108" s="13" t="s">
        <v>82</v>
      </c>
      <c r="AW108" s="13" t="s">
        <v>35</v>
      </c>
      <c r="AX108" s="13" t="s">
        <v>74</v>
      </c>
      <c r="AY108" s="246" t="s">
        <v>223</v>
      </c>
    </row>
    <row r="109" s="14" customFormat="1">
      <c r="A109" s="14"/>
      <c r="B109" s="247"/>
      <c r="C109" s="248"/>
      <c r="D109" s="238" t="s">
        <v>235</v>
      </c>
      <c r="E109" s="249" t="s">
        <v>28</v>
      </c>
      <c r="F109" s="250" t="s">
        <v>82</v>
      </c>
      <c r="G109" s="248"/>
      <c r="H109" s="251">
        <v>1</v>
      </c>
      <c r="I109" s="252"/>
      <c r="J109" s="248"/>
      <c r="K109" s="248"/>
      <c r="L109" s="253"/>
      <c r="M109" s="254"/>
      <c r="N109" s="255"/>
      <c r="O109" s="255"/>
      <c r="P109" s="255"/>
      <c r="Q109" s="255"/>
      <c r="R109" s="255"/>
      <c r="S109" s="255"/>
      <c r="T109" s="256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7" t="s">
        <v>235</v>
      </c>
      <c r="AU109" s="257" t="s">
        <v>84</v>
      </c>
      <c r="AV109" s="14" t="s">
        <v>84</v>
      </c>
      <c r="AW109" s="14" t="s">
        <v>35</v>
      </c>
      <c r="AX109" s="14" t="s">
        <v>82</v>
      </c>
      <c r="AY109" s="257" t="s">
        <v>223</v>
      </c>
    </row>
    <row r="110" s="2" customFormat="1" ht="16.5" customHeight="1">
      <c r="A110" s="42"/>
      <c r="B110" s="43"/>
      <c r="C110" s="218" t="s">
        <v>274</v>
      </c>
      <c r="D110" s="218" t="s">
        <v>226</v>
      </c>
      <c r="E110" s="219" t="s">
        <v>2566</v>
      </c>
      <c r="F110" s="220" t="s">
        <v>2567</v>
      </c>
      <c r="G110" s="221" t="s">
        <v>501</v>
      </c>
      <c r="H110" s="222">
        <v>1</v>
      </c>
      <c r="I110" s="223"/>
      <c r="J110" s="224">
        <f>ROUND(I110*H110,2)</f>
        <v>0</v>
      </c>
      <c r="K110" s="220" t="s">
        <v>28</v>
      </c>
      <c r="L110" s="48"/>
      <c r="M110" s="225" t="s">
        <v>28</v>
      </c>
      <c r="N110" s="226" t="s">
        <v>45</v>
      </c>
      <c r="O110" s="88"/>
      <c r="P110" s="227">
        <f>O110*H110</f>
        <v>0</v>
      </c>
      <c r="Q110" s="227">
        <v>0</v>
      </c>
      <c r="R110" s="227">
        <f>Q110*H110</f>
        <v>0</v>
      </c>
      <c r="S110" s="227">
        <v>0</v>
      </c>
      <c r="T110" s="228">
        <f>S110*H110</f>
        <v>0</v>
      </c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R110" s="229" t="s">
        <v>2212</v>
      </c>
      <c r="AT110" s="229" t="s">
        <v>226</v>
      </c>
      <c r="AU110" s="229" t="s">
        <v>84</v>
      </c>
      <c r="AY110" s="21" t="s">
        <v>223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21" t="s">
        <v>82</v>
      </c>
      <c r="BK110" s="230">
        <f>ROUND(I110*H110,2)</f>
        <v>0</v>
      </c>
      <c r="BL110" s="21" t="s">
        <v>2212</v>
      </c>
      <c r="BM110" s="229" t="s">
        <v>2568</v>
      </c>
    </row>
    <row r="111" s="13" customFormat="1">
      <c r="A111" s="13"/>
      <c r="B111" s="236"/>
      <c r="C111" s="237"/>
      <c r="D111" s="238" t="s">
        <v>235</v>
      </c>
      <c r="E111" s="239" t="s">
        <v>28</v>
      </c>
      <c r="F111" s="240" t="s">
        <v>2569</v>
      </c>
      <c r="G111" s="237"/>
      <c r="H111" s="239" t="s">
        <v>28</v>
      </c>
      <c r="I111" s="241"/>
      <c r="J111" s="237"/>
      <c r="K111" s="237"/>
      <c r="L111" s="242"/>
      <c r="M111" s="243"/>
      <c r="N111" s="244"/>
      <c r="O111" s="244"/>
      <c r="P111" s="244"/>
      <c r="Q111" s="244"/>
      <c r="R111" s="244"/>
      <c r="S111" s="244"/>
      <c r="T111" s="24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6" t="s">
        <v>235</v>
      </c>
      <c r="AU111" s="246" t="s">
        <v>84</v>
      </c>
      <c r="AV111" s="13" t="s">
        <v>82</v>
      </c>
      <c r="AW111" s="13" t="s">
        <v>35</v>
      </c>
      <c r="AX111" s="13" t="s">
        <v>74</v>
      </c>
      <c r="AY111" s="246" t="s">
        <v>223</v>
      </c>
    </row>
    <row r="112" s="13" customFormat="1">
      <c r="A112" s="13"/>
      <c r="B112" s="236"/>
      <c r="C112" s="237"/>
      <c r="D112" s="238" t="s">
        <v>235</v>
      </c>
      <c r="E112" s="239" t="s">
        <v>28</v>
      </c>
      <c r="F112" s="240" t="s">
        <v>2570</v>
      </c>
      <c r="G112" s="237"/>
      <c r="H112" s="239" t="s">
        <v>28</v>
      </c>
      <c r="I112" s="241"/>
      <c r="J112" s="237"/>
      <c r="K112" s="237"/>
      <c r="L112" s="242"/>
      <c r="M112" s="243"/>
      <c r="N112" s="244"/>
      <c r="O112" s="244"/>
      <c r="P112" s="244"/>
      <c r="Q112" s="244"/>
      <c r="R112" s="244"/>
      <c r="S112" s="244"/>
      <c r="T112" s="24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6" t="s">
        <v>235</v>
      </c>
      <c r="AU112" s="246" t="s">
        <v>84</v>
      </c>
      <c r="AV112" s="13" t="s">
        <v>82</v>
      </c>
      <c r="AW112" s="13" t="s">
        <v>35</v>
      </c>
      <c r="AX112" s="13" t="s">
        <v>74</v>
      </c>
      <c r="AY112" s="246" t="s">
        <v>223</v>
      </c>
    </row>
    <row r="113" s="13" customFormat="1">
      <c r="A113" s="13"/>
      <c r="B113" s="236"/>
      <c r="C113" s="237"/>
      <c r="D113" s="238" t="s">
        <v>235</v>
      </c>
      <c r="E113" s="239" t="s">
        <v>28</v>
      </c>
      <c r="F113" s="240" t="s">
        <v>2571</v>
      </c>
      <c r="G113" s="237"/>
      <c r="H113" s="239" t="s">
        <v>28</v>
      </c>
      <c r="I113" s="241"/>
      <c r="J113" s="237"/>
      <c r="K113" s="237"/>
      <c r="L113" s="242"/>
      <c r="M113" s="243"/>
      <c r="N113" s="244"/>
      <c r="O113" s="244"/>
      <c r="P113" s="244"/>
      <c r="Q113" s="244"/>
      <c r="R113" s="244"/>
      <c r="S113" s="244"/>
      <c r="T113" s="24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6" t="s">
        <v>235</v>
      </c>
      <c r="AU113" s="246" t="s">
        <v>84</v>
      </c>
      <c r="AV113" s="13" t="s">
        <v>82</v>
      </c>
      <c r="AW113" s="13" t="s">
        <v>35</v>
      </c>
      <c r="AX113" s="13" t="s">
        <v>74</v>
      </c>
      <c r="AY113" s="246" t="s">
        <v>223</v>
      </c>
    </row>
    <row r="114" s="14" customFormat="1">
      <c r="A114" s="14"/>
      <c r="B114" s="247"/>
      <c r="C114" s="248"/>
      <c r="D114" s="238" t="s">
        <v>235</v>
      </c>
      <c r="E114" s="249" t="s">
        <v>28</v>
      </c>
      <c r="F114" s="250" t="s">
        <v>82</v>
      </c>
      <c r="G114" s="248"/>
      <c r="H114" s="251">
        <v>1</v>
      </c>
      <c r="I114" s="252"/>
      <c r="J114" s="248"/>
      <c r="K114" s="248"/>
      <c r="L114" s="253"/>
      <c r="M114" s="254"/>
      <c r="N114" s="255"/>
      <c r="O114" s="255"/>
      <c r="P114" s="255"/>
      <c r="Q114" s="255"/>
      <c r="R114" s="255"/>
      <c r="S114" s="255"/>
      <c r="T114" s="256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7" t="s">
        <v>235</v>
      </c>
      <c r="AU114" s="257" t="s">
        <v>84</v>
      </c>
      <c r="AV114" s="14" t="s">
        <v>84</v>
      </c>
      <c r="AW114" s="14" t="s">
        <v>35</v>
      </c>
      <c r="AX114" s="14" t="s">
        <v>82</v>
      </c>
      <c r="AY114" s="257" t="s">
        <v>223</v>
      </c>
    </row>
    <row r="115" s="2" customFormat="1" ht="16.5" customHeight="1">
      <c r="A115" s="42"/>
      <c r="B115" s="43"/>
      <c r="C115" s="218" t="s">
        <v>281</v>
      </c>
      <c r="D115" s="218" t="s">
        <v>226</v>
      </c>
      <c r="E115" s="219" t="s">
        <v>2572</v>
      </c>
      <c r="F115" s="220" t="s">
        <v>2573</v>
      </c>
      <c r="G115" s="221" t="s">
        <v>501</v>
      </c>
      <c r="H115" s="222">
        <v>1</v>
      </c>
      <c r="I115" s="223"/>
      <c r="J115" s="224">
        <f>ROUND(I115*H115,2)</f>
        <v>0</v>
      </c>
      <c r="K115" s="220" t="s">
        <v>28</v>
      </c>
      <c r="L115" s="48"/>
      <c r="M115" s="225" t="s">
        <v>28</v>
      </c>
      <c r="N115" s="226" t="s">
        <v>45</v>
      </c>
      <c r="O115" s="88"/>
      <c r="P115" s="227">
        <f>O115*H115</f>
        <v>0</v>
      </c>
      <c r="Q115" s="227">
        <v>0</v>
      </c>
      <c r="R115" s="227">
        <f>Q115*H115</f>
        <v>0</v>
      </c>
      <c r="S115" s="227">
        <v>0</v>
      </c>
      <c r="T115" s="228">
        <f>S115*H115</f>
        <v>0</v>
      </c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R115" s="229" t="s">
        <v>2212</v>
      </c>
      <c r="AT115" s="229" t="s">
        <v>226</v>
      </c>
      <c r="AU115" s="229" t="s">
        <v>84</v>
      </c>
      <c r="AY115" s="21" t="s">
        <v>223</v>
      </c>
      <c r="BE115" s="230">
        <f>IF(N115="základní",J115,0)</f>
        <v>0</v>
      </c>
      <c r="BF115" s="230">
        <f>IF(N115="snížená",J115,0)</f>
        <v>0</v>
      </c>
      <c r="BG115" s="230">
        <f>IF(N115="zákl. přenesená",J115,0)</f>
        <v>0</v>
      </c>
      <c r="BH115" s="230">
        <f>IF(N115="sníž. přenesená",J115,0)</f>
        <v>0</v>
      </c>
      <c r="BI115" s="230">
        <f>IF(N115="nulová",J115,0)</f>
        <v>0</v>
      </c>
      <c r="BJ115" s="21" t="s">
        <v>82</v>
      </c>
      <c r="BK115" s="230">
        <f>ROUND(I115*H115,2)</f>
        <v>0</v>
      </c>
      <c r="BL115" s="21" t="s">
        <v>2212</v>
      </c>
      <c r="BM115" s="229" t="s">
        <v>2574</v>
      </c>
    </row>
    <row r="116" s="13" customFormat="1">
      <c r="A116" s="13"/>
      <c r="B116" s="236"/>
      <c r="C116" s="237"/>
      <c r="D116" s="238" t="s">
        <v>235</v>
      </c>
      <c r="E116" s="239" t="s">
        <v>28</v>
      </c>
      <c r="F116" s="240" t="s">
        <v>2575</v>
      </c>
      <c r="G116" s="237"/>
      <c r="H116" s="239" t="s">
        <v>28</v>
      </c>
      <c r="I116" s="241"/>
      <c r="J116" s="237"/>
      <c r="K116" s="237"/>
      <c r="L116" s="242"/>
      <c r="M116" s="243"/>
      <c r="N116" s="244"/>
      <c r="O116" s="244"/>
      <c r="P116" s="244"/>
      <c r="Q116" s="244"/>
      <c r="R116" s="244"/>
      <c r="S116" s="244"/>
      <c r="T116" s="24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6" t="s">
        <v>235</v>
      </c>
      <c r="AU116" s="246" t="s">
        <v>84</v>
      </c>
      <c r="AV116" s="13" t="s">
        <v>82</v>
      </c>
      <c r="AW116" s="13" t="s">
        <v>35</v>
      </c>
      <c r="AX116" s="13" t="s">
        <v>74</v>
      </c>
      <c r="AY116" s="246" t="s">
        <v>223</v>
      </c>
    </row>
    <row r="117" s="14" customFormat="1">
      <c r="A117" s="14"/>
      <c r="B117" s="247"/>
      <c r="C117" s="248"/>
      <c r="D117" s="238" t="s">
        <v>235</v>
      </c>
      <c r="E117" s="249" t="s">
        <v>28</v>
      </c>
      <c r="F117" s="250" t="s">
        <v>82</v>
      </c>
      <c r="G117" s="248"/>
      <c r="H117" s="251">
        <v>1</v>
      </c>
      <c r="I117" s="252"/>
      <c r="J117" s="248"/>
      <c r="K117" s="248"/>
      <c r="L117" s="253"/>
      <c r="M117" s="254"/>
      <c r="N117" s="255"/>
      <c r="O117" s="255"/>
      <c r="P117" s="255"/>
      <c r="Q117" s="255"/>
      <c r="R117" s="255"/>
      <c r="S117" s="255"/>
      <c r="T117" s="256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7" t="s">
        <v>235</v>
      </c>
      <c r="AU117" s="257" t="s">
        <v>84</v>
      </c>
      <c r="AV117" s="14" t="s">
        <v>84</v>
      </c>
      <c r="AW117" s="14" t="s">
        <v>35</v>
      </c>
      <c r="AX117" s="14" t="s">
        <v>82</v>
      </c>
      <c r="AY117" s="257" t="s">
        <v>223</v>
      </c>
    </row>
    <row r="118" s="2" customFormat="1" ht="16.5" customHeight="1">
      <c r="A118" s="42"/>
      <c r="B118" s="43"/>
      <c r="C118" s="218" t="s">
        <v>287</v>
      </c>
      <c r="D118" s="218" t="s">
        <v>226</v>
      </c>
      <c r="E118" s="219" t="s">
        <v>2576</v>
      </c>
      <c r="F118" s="220" t="s">
        <v>2577</v>
      </c>
      <c r="G118" s="221" t="s">
        <v>501</v>
      </c>
      <c r="H118" s="222">
        <v>1</v>
      </c>
      <c r="I118" s="223"/>
      <c r="J118" s="224">
        <f>ROUND(I118*H118,2)</f>
        <v>0</v>
      </c>
      <c r="K118" s="220" t="s">
        <v>28</v>
      </c>
      <c r="L118" s="48"/>
      <c r="M118" s="225" t="s">
        <v>28</v>
      </c>
      <c r="N118" s="226" t="s">
        <v>45</v>
      </c>
      <c r="O118" s="88"/>
      <c r="P118" s="227">
        <f>O118*H118</f>
        <v>0</v>
      </c>
      <c r="Q118" s="227">
        <v>0</v>
      </c>
      <c r="R118" s="227">
        <f>Q118*H118</f>
        <v>0</v>
      </c>
      <c r="S118" s="227">
        <v>0</v>
      </c>
      <c r="T118" s="228">
        <f>S118*H118</f>
        <v>0</v>
      </c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R118" s="229" t="s">
        <v>231</v>
      </c>
      <c r="AT118" s="229" t="s">
        <v>226</v>
      </c>
      <c r="AU118" s="229" t="s">
        <v>84</v>
      </c>
      <c r="AY118" s="21" t="s">
        <v>223</v>
      </c>
      <c r="BE118" s="230">
        <f>IF(N118="základní",J118,0)</f>
        <v>0</v>
      </c>
      <c r="BF118" s="230">
        <f>IF(N118="snížená",J118,0)</f>
        <v>0</v>
      </c>
      <c r="BG118" s="230">
        <f>IF(N118="zákl. přenesená",J118,0)</f>
        <v>0</v>
      </c>
      <c r="BH118" s="230">
        <f>IF(N118="sníž. přenesená",J118,0)</f>
        <v>0</v>
      </c>
      <c r="BI118" s="230">
        <f>IF(N118="nulová",J118,0)</f>
        <v>0</v>
      </c>
      <c r="BJ118" s="21" t="s">
        <v>82</v>
      </c>
      <c r="BK118" s="230">
        <f>ROUND(I118*H118,2)</f>
        <v>0</v>
      </c>
      <c r="BL118" s="21" t="s">
        <v>231</v>
      </c>
      <c r="BM118" s="229" t="s">
        <v>2578</v>
      </c>
    </row>
    <row r="119" s="14" customFormat="1">
      <c r="A119" s="14"/>
      <c r="B119" s="247"/>
      <c r="C119" s="248"/>
      <c r="D119" s="238" t="s">
        <v>235</v>
      </c>
      <c r="E119" s="249" t="s">
        <v>28</v>
      </c>
      <c r="F119" s="250" t="s">
        <v>82</v>
      </c>
      <c r="G119" s="248"/>
      <c r="H119" s="251">
        <v>1</v>
      </c>
      <c r="I119" s="252"/>
      <c r="J119" s="248"/>
      <c r="K119" s="248"/>
      <c r="L119" s="253"/>
      <c r="M119" s="254"/>
      <c r="N119" s="255"/>
      <c r="O119" s="255"/>
      <c r="P119" s="255"/>
      <c r="Q119" s="255"/>
      <c r="R119" s="255"/>
      <c r="S119" s="255"/>
      <c r="T119" s="256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7" t="s">
        <v>235</v>
      </c>
      <c r="AU119" s="257" t="s">
        <v>84</v>
      </c>
      <c r="AV119" s="14" t="s">
        <v>84</v>
      </c>
      <c r="AW119" s="14" t="s">
        <v>35</v>
      </c>
      <c r="AX119" s="14" t="s">
        <v>82</v>
      </c>
      <c r="AY119" s="257" t="s">
        <v>223</v>
      </c>
    </row>
    <row r="120" s="2" customFormat="1" ht="16.5" customHeight="1">
      <c r="A120" s="42"/>
      <c r="B120" s="43"/>
      <c r="C120" s="218" t="s">
        <v>293</v>
      </c>
      <c r="D120" s="218" t="s">
        <v>226</v>
      </c>
      <c r="E120" s="219" t="s">
        <v>2579</v>
      </c>
      <c r="F120" s="220" t="s">
        <v>2580</v>
      </c>
      <c r="G120" s="221" t="s">
        <v>501</v>
      </c>
      <c r="H120" s="222">
        <v>1</v>
      </c>
      <c r="I120" s="223"/>
      <c r="J120" s="224">
        <f>ROUND(I120*H120,2)</f>
        <v>0</v>
      </c>
      <c r="K120" s="220" t="s">
        <v>28</v>
      </c>
      <c r="L120" s="48"/>
      <c r="M120" s="225" t="s">
        <v>28</v>
      </c>
      <c r="N120" s="226" t="s">
        <v>45</v>
      </c>
      <c r="O120" s="88"/>
      <c r="P120" s="227">
        <f>O120*H120</f>
        <v>0</v>
      </c>
      <c r="Q120" s="227">
        <v>0</v>
      </c>
      <c r="R120" s="227">
        <f>Q120*H120</f>
        <v>0</v>
      </c>
      <c r="S120" s="227">
        <v>0</v>
      </c>
      <c r="T120" s="228">
        <f>S120*H120</f>
        <v>0</v>
      </c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R120" s="229" t="s">
        <v>231</v>
      </c>
      <c r="AT120" s="229" t="s">
        <v>226</v>
      </c>
      <c r="AU120" s="229" t="s">
        <v>84</v>
      </c>
      <c r="AY120" s="21" t="s">
        <v>223</v>
      </c>
      <c r="BE120" s="230">
        <f>IF(N120="základní",J120,0)</f>
        <v>0</v>
      </c>
      <c r="BF120" s="230">
        <f>IF(N120="snížená",J120,0)</f>
        <v>0</v>
      </c>
      <c r="BG120" s="230">
        <f>IF(N120="zákl. přenesená",J120,0)</f>
        <v>0</v>
      </c>
      <c r="BH120" s="230">
        <f>IF(N120="sníž. přenesená",J120,0)</f>
        <v>0</v>
      </c>
      <c r="BI120" s="230">
        <f>IF(N120="nulová",J120,0)</f>
        <v>0</v>
      </c>
      <c r="BJ120" s="21" t="s">
        <v>82</v>
      </c>
      <c r="BK120" s="230">
        <f>ROUND(I120*H120,2)</f>
        <v>0</v>
      </c>
      <c r="BL120" s="21" t="s">
        <v>231</v>
      </c>
      <c r="BM120" s="229" t="s">
        <v>2581</v>
      </c>
    </row>
    <row r="121" s="14" customFormat="1">
      <c r="A121" s="14"/>
      <c r="B121" s="247"/>
      <c r="C121" s="248"/>
      <c r="D121" s="238" t="s">
        <v>235</v>
      </c>
      <c r="E121" s="249" t="s">
        <v>28</v>
      </c>
      <c r="F121" s="250" t="s">
        <v>82</v>
      </c>
      <c r="G121" s="248"/>
      <c r="H121" s="251">
        <v>1</v>
      </c>
      <c r="I121" s="252"/>
      <c r="J121" s="248"/>
      <c r="K121" s="248"/>
      <c r="L121" s="253"/>
      <c r="M121" s="254"/>
      <c r="N121" s="255"/>
      <c r="O121" s="255"/>
      <c r="P121" s="255"/>
      <c r="Q121" s="255"/>
      <c r="R121" s="255"/>
      <c r="S121" s="255"/>
      <c r="T121" s="256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7" t="s">
        <v>235</v>
      </c>
      <c r="AU121" s="257" t="s">
        <v>84</v>
      </c>
      <c r="AV121" s="14" t="s">
        <v>84</v>
      </c>
      <c r="AW121" s="14" t="s">
        <v>35</v>
      </c>
      <c r="AX121" s="14" t="s">
        <v>82</v>
      </c>
      <c r="AY121" s="257" t="s">
        <v>223</v>
      </c>
    </row>
    <row r="122" s="2" customFormat="1" ht="16.5" customHeight="1">
      <c r="A122" s="42"/>
      <c r="B122" s="43"/>
      <c r="C122" s="218" t="s">
        <v>109</v>
      </c>
      <c r="D122" s="218" t="s">
        <v>226</v>
      </c>
      <c r="E122" s="219" t="s">
        <v>2582</v>
      </c>
      <c r="F122" s="220" t="s">
        <v>2583</v>
      </c>
      <c r="G122" s="221" t="s">
        <v>501</v>
      </c>
      <c r="H122" s="222">
        <v>1</v>
      </c>
      <c r="I122" s="223"/>
      <c r="J122" s="224">
        <f>ROUND(I122*H122,2)</f>
        <v>0</v>
      </c>
      <c r="K122" s="220" t="s">
        <v>28</v>
      </c>
      <c r="L122" s="48"/>
      <c r="M122" s="225" t="s">
        <v>28</v>
      </c>
      <c r="N122" s="226" t="s">
        <v>45</v>
      </c>
      <c r="O122" s="88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R122" s="229" t="s">
        <v>231</v>
      </c>
      <c r="AT122" s="229" t="s">
        <v>226</v>
      </c>
      <c r="AU122" s="229" t="s">
        <v>84</v>
      </c>
      <c r="AY122" s="21" t="s">
        <v>223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21" t="s">
        <v>82</v>
      </c>
      <c r="BK122" s="230">
        <f>ROUND(I122*H122,2)</f>
        <v>0</v>
      </c>
      <c r="BL122" s="21" t="s">
        <v>231</v>
      </c>
      <c r="BM122" s="229" t="s">
        <v>2584</v>
      </c>
    </row>
    <row r="123" s="14" customFormat="1">
      <c r="A123" s="14"/>
      <c r="B123" s="247"/>
      <c r="C123" s="248"/>
      <c r="D123" s="238" t="s">
        <v>235</v>
      </c>
      <c r="E123" s="249" t="s">
        <v>28</v>
      </c>
      <c r="F123" s="250" t="s">
        <v>82</v>
      </c>
      <c r="G123" s="248"/>
      <c r="H123" s="251">
        <v>1</v>
      </c>
      <c r="I123" s="252"/>
      <c r="J123" s="248"/>
      <c r="K123" s="248"/>
      <c r="L123" s="253"/>
      <c r="M123" s="254"/>
      <c r="N123" s="255"/>
      <c r="O123" s="255"/>
      <c r="P123" s="255"/>
      <c r="Q123" s="255"/>
      <c r="R123" s="255"/>
      <c r="S123" s="255"/>
      <c r="T123" s="256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7" t="s">
        <v>235</v>
      </c>
      <c r="AU123" s="257" t="s">
        <v>84</v>
      </c>
      <c r="AV123" s="14" t="s">
        <v>84</v>
      </c>
      <c r="AW123" s="14" t="s">
        <v>35</v>
      </c>
      <c r="AX123" s="14" t="s">
        <v>82</v>
      </c>
      <c r="AY123" s="257" t="s">
        <v>223</v>
      </c>
    </row>
    <row r="124" s="2" customFormat="1" ht="21.75" customHeight="1">
      <c r="A124" s="42"/>
      <c r="B124" s="43"/>
      <c r="C124" s="218" t="s">
        <v>8</v>
      </c>
      <c r="D124" s="218" t="s">
        <v>226</v>
      </c>
      <c r="E124" s="219" t="s">
        <v>2585</v>
      </c>
      <c r="F124" s="220" t="s">
        <v>2586</v>
      </c>
      <c r="G124" s="221" t="s">
        <v>501</v>
      </c>
      <c r="H124" s="222">
        <v>1</v>
      </c>
      <c r="I124" s="223"/>
      <c r="J124" s="224">
        <f>ROUND(I124*H124,2)</f>
        <v>0</v>
      </c>
      <c r="K124" s="220" t="s">
        <v>28</v>
      </c>
      <c r="L124" s="48"/>
      <c r="M124" s="225" t="s">
        <v>28</v>
      </c>
      <c r="N124" s="226" t="s">
        <v>45</v>
      </c>
      <c r="O124" s="88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R124" s="229" t="s">
        <v>231</v>
      </c>
      <c r="AT124" s="229" t="s">
        <v>226</v>
      </c>
      <c r="AU124" s="229" t="s">
        <v>84</v>
      </c>
      <c r="AY124" s="21" t="s">
        <v>223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21" t="s">
        <v>82</v>
      </c>
      <c r="BK124" s="230">
        <f>ROUND(I124*H124,2)</f>
        <v>0</v>
      </c>
      <c r="BL124" s="21" t="s">
        <v>231</v>
      </c>
      <c r="BM124" s="229" t="s">
        <v>2587</v>
      </c>
    </row>
    <row r="125" s="14" customFormat="1">
      <c r="A125" s="14"/>
      <c r="B125" s="247"/>
      <c r="C125" s="248"/>
      <c r="D125" s="238" t="s">
        <v>235</v>
      </c>
      <c r="E125" s="249" t="s">
        <v>28</v>
      </c>
      <c r="F125" s="250" t="s">
        <v>82</v>
      </c>
      <c r="G125" s="248"/>
      <c r="H125" s="251">
        <v>1</v>
      </c>
      <c r="I125" s="252"/>
      <c r="J125" s="248"/>
      <c r="K125" s="248"/>
      <c r="L125" s="253"/>
      <c r="M125" s="290"/>
      <c r="N125" s="291"/>
      <c r="O125" s="291"/>
      <c r="P125" s="291"/>
      <c r="Q125" s="291"/>
      <c r="R125" s="291"/>
      <c r="S125" s="291"/>
      <c r="T125" s="29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7" t="s">
        <v>235</v>
      </c>
      <c r="AU125" s="257" t="s">
        <v>84</v>
      </c>
      <c r="AV125" s="14" t="s">
        <v>84</v>
      </c>
      <c r="AW125" s="14" t="s">
        <v>35</v>
      </c>
      <c r="AX125" s="14" t="s">
        <v>82</v>
      </c>
      <c r="AY125" s="257" t="s">
        <v>223</v>
      </c>
    </row>
    <row r="126" s="2" customFormat="1" ht="6.96" customHeight="1">
      <c r="A126" s="42"/>
      <c r="B126" s="63"/>
      <c r="C126" s="64"/>
      <c r="D126" s="64"/>
      <c r="E126" s="64"/>
      <c r="F126" s="64"/>
      <c r="G126" s="64"/>
      <c r="H126" s="64"/>
      <c r="I126" s="64"/>
      <c r="J126" s="64"/>
      <c r="K126" s="64"/>
      <c r="L126" s="48"/>
      <c r="M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</row>
  </sheetData>
  <sheetProtection sheet="1" autoFilter="0" formatColumns="0" formatRows="0" objects="1" scenarios="1" spinCount="100000" saltValue="a8EKZjRWbk6koDGAsbdU3ZQcHZl14NnorknTCOAK+WMSduSgiuw5+ZPXkX7NZkFVXdmsQrDJbWxOGo2kidYLXA==" hashValue="Ia6iGe5iMg0SB1P3JnbuZQ69b3WIgLONNk5s9QTq/fdjZ1E+DV1ziYLFYtAaqZDR104qpOFr3awWRoAGIN1f6Q==" algorithmName="SHA-512" password="CEE1"/>
  <autoFilter ref="C81:K125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3"/>
      <c r="C3" s="144"/>
      <c r="D3" s="144"/>
      <c r="E3" s="144"/>
      <c r="F3" s="144"/>
      <c r="G3" s="144"/>
      <c r="H3" s="24"/>
    </row>
    <row r="4" s="1" customFormat="1" ht="24.96" customHeight="1">
      <c r="B4" s="24"/>
      <c r="C4" s="145" t="s">
        <v>2588</v>
      </c>
      <c r="H4" s="24"/>
    </row>
    <row r="5" s="1" customFormat="1" ht="12" customHeight="1">
      <c r="B5" s="24"/>
      <c r="C5" s="315" t="s">
        <v>13</v>
      </c>
      <c r="D5" s="154" t="s">
        <v>14</v>
      </c>
      <c r="E5" s="1"/>
      <c r="F5" s="1"/>
      <c r="H5" s="24"/>
    </row>
    <row r="6" s="1" customFormat="1" ht="36.96" customHeight="1">
      <c r="B6" s="24"/>
      <c r="C6" s="316" t="s">
        <v>16</v>
      </c>
      <c r="D6" s="317" t="s">
        <v>17</v>
      </c>
      <c r="E6" s="1"/>
      <c r="F6" s="1"/>
      <c r="H6" s="24"/>
    </row>
    <row r="7" s="1" customFormat="1" ht="16.5" customHeight="1">
      <c r="B7" s="24"/>
      <c r="C7" s="147" t="s">
        <v>24</v>
      </c>
      <c r="D7" s="151" t="str">
        <f>'Rekapitulace stavby'!AN8</f>
        <v>7. 11. 2024</v>
      </c>
      <c r="H7" s="24"/>
    </row>
    <row r="8" s="2" customFormat="1" ht="10.8" customHeight="1">
      <c r="A8" s="42"/>
      <c r="B8" s="48"/>
      <c r="C8" s="42"/>
      <c r="D8" s="42"/>
      <c r="E8" s="42"/>
      <c r="F8" s="42"/>
      <c r="G8" s="42"/>
      <c r="H8" s="48"/>
    </row>
    <row r="9" s="11" customFormat="1" ht="29.28" customHeight="1">
      <c r="A9" s="191"/>
      <c r="B9" s="318"/>
      <c r="C9" s="319" t="s">
        <v>55</v>
      </c>
      <c r="D9" s="320" t="s">
        <v>56</v>
      </c>
      <c r="E9" s="320" t="s">
        <v>210</v>
      </c>
      <c r="F9" s="321" t="s">
        <v>2589</v>
      </c>
      <c r="G9" s="191"/>
      <c r="H9" s="318"/>
    </row>
    <row r="10" s="2" customFormat="1" ht="26.4" customHeight="1">
      <c r="A10" s="42"/>
      <c r="B10" s="48"/>
      <c r="C10" s="322" t="s">
        <v>79</v>
      </c>
      <c r="D10" s="322" t="s">
        <v>80</v>
      </c>
      <c r="E10" s="42"/>
      <c r="F10" s="42"/>
      <c r="G10" s="42"/>
      <c r="H10" s="48"/>
    </row>
    <row r="11" s="2" customFormat="1" ht="16.8" customHeight="1">
      <c r="A11" s="42"/>
      <c r="B11" s="48"/>
      <c r="C11" s="323" t="s">
        <v>2590</v>
      </c>
      <c r="D11" s="324" t="s">
        <v>2590</v>
      </c>
      <c r="E11" s="325" t="s">
        <v>28</v>
      </c>
      <c r="F11" s="326">
        <v>7.1699999999999999</v>
      </c>
      <c r="G11" s="42"/>
      <c r="H11" s="48"/>
    </row>
    <row r="12" s="2" customFormat="1" ht="16.8" customHeight="1">
      <c r="A12" s="42"/>
      <c r="B12" s="48"/>
      <c r="C12" s="323" t="s">
        <v>139</v>
      </c>
      <c r="D12" s="324" t="s">
        <v>139</v>
      </c>
      <c r="E12" s="325" t="s">
        <v>28</v>
      </c>
      <c r="F12" s="326">
        <v>119.05</v>
      </c>
      <c r="G12" s="42"/>
      <c r="H12" s="48"/>
    </row>
    <row r="13" s="2" customFormat="1" ht="16.8" customHeight="1">
      <c r="A13" s="42"/>
      <c r="B13" s="48"/>
      <c r="C13" s="323" t="s">
        <v>138</v>
      </c>
      <c r="D13" s="324" t="s">
        <v>139</v>
      </c>
      <c r="E13" s="325" t="s">
        <v>28</v>
      </c>
      <c r="F13" s="326">
        <v>25.437000000000001</v>
      </c>
      <c r="G13" s="42"/>
      <c r="H13" s="48"/>
    </row>
    <row r="14" s="2" customFormat="1" ht="16.8" customHeight="1">
      <c r="A14" s="42"/>
      <c r="B14" s="48"/>
      <c r="C14" s="327" t="s">
        <v>28</v>
      </c>
      <c r="D14" s="327" t="s">
        <v>242</v>
      </c>
      <c r="E14" s="21" t="s">
        <v>28</v>
      </c>
      <c r="F14" s="328">
        <v>0</v>
      </c>
      <c r="G14" s="42"/>
      <c r="H14" s="48"/>
    </row>
    <row r="15" s="2" customFormat="1" ht="16.8" customHeight="1">
      <c r="A15" s="42"/>
      <c r="B15" s="48"/>
      <c r="C15" s="327" t="s">
        <v>172</v>
      </c>
      <c r="D15" s="327" t="s">
        <v>563</v>
      </c>
      <c r="E15" s="21" t="s">
        <v>28</v>
      </c>
      <c r="F15" s="328">
        <v>12.005000000000001</v>
      </c>
      <c r="G15" s="42"/>
      <c r="H15" s="48"/>
    </row>
    <row r="16" s="2" customFormat="1" ht="16.8" customHeight="1">
      <c r="A16" s="42"/>
      <c r="B16" s="48"/>
      <c r="C16" s="327" t="s">
        <v>28</v>
      </c>
      <c r="D16" s="327" t="s">
        <v>244</v>
      </c>
      <c r="E16" s="21" t="s">
        <v>28</v>
      </c>
      <c r="F16" s="328">
        <v>0</v>
      </c>
      <c r="G16" s="42"/>
      <c r="H16" s="48"/>
    </row>
    <row r="17" s="2" customFormat="1" ht="16.8" customHeight="1">
      <c r="A17" s="42"/>
      <c r="B17" s="48"/>
      <c r="C17" s="327" t="s">
        <v>28</v>
      </c>
      <c r="D17" s="327" t="s">
        <v>565</v>
      </c>
      <c r="E17" s="21" t="s">
        <v>28</v>
      </c>
      <c r="F17" s="328">
        <v>8.0700000000000003</v>
      </c>
      <c r="G17" s="42"/>
      <c r="H17" s="48"/>
    </row>
    <row r="18" s="2" customFormat="1" ht="16.8" customHeight="1">
      <c r="A18" s="42"/>
      <c r="B18" s="48"/>
      <c r="C18" s="327" t="s">
        <v>28</v>
      </c>
      <c r="D18" s="327" t="s">
        <v>566</v>
      </c>
      <c r="E18" s="21" t="s">
        <v>28</v>
      </c>
      <c r="F18" s="328">
        <v>5.3620000000000001</v>
      </c>
      <c r="G18" s="42"/>
      <c r="H18" s="48"/>
    </row>
    <row r="19" s="2" customFormat="1" ht="16.8" customHeight="1">
      <c r="A19" s="42"/>
      <c r="B19" s="48"/>
      <c r="C19" s="327" t="s">
        <v>138</v>
      </c>
      <c r="D19" s="327" t="s">
        <v>248</v>
      </c>
      <c r="E19" s="21" t="s">
        <v>28</v>
      </c>
      <c r="F19" s="328">
        <v>25.437000000000001</v>
      </c>
      <c r="G19" s="42"/>
      <c r="H19" s="48"/>
    </row>
    <row r="20" s="2" customFormat="1" ht="16.8" customHeight="1">
      <c r="A20" s="42"/>
      <c r="B20" s="48"/>
      <c r="C20" s="329" t="s">
        <v>2591</v>
      </c>
      <c r="D20" s="42"/>
      <c r="E20" s="42"/>
      <c r="F20" s="42"/>
      <c r="G20" s="42"/>
      <c r="H20" s="48"/>
    </row>
    <row r="21" s="2" customFormat="1" ht="16.8" customHeight="1">
      <c r="A21" s="42"/>
      <c r="B21" s="48"/>
      <c r="C21" s="327" t="s">
        <v>559</v>
      </c>
      <c r="D21" s="327" t="s">
        <v>2592</v>
      </c>
      <c r="E21" s="21" t="s">
        <v>229</v>
      </c>
      <c r="F21" s="328">
        <v>25.437000000000001</v>
      </c>
      <c r="G21" s="42"/>
      <c r="H21" s="48"/>
    </row>
    <row r="22" s="2" customFormat="1" ht="16.8" customHeight="1">
      <c r="A22" s="42"/>
      <c r="B22" s="48"/>
      <c r="C22" s="327" t="s">
        <v>1024</v>
      </c>
      <c r="D22" s="327" t="s">
        <v>2593</v>
      </c>
      <c r="E22" s="21" t="s">
        <v>229</v>
      </c>
      <c r="F22" s="328">
        <v>33.436999999999998</v>
      </c>
      <c r="G22" s="42"/>
      <c r="H22" s="48"/>
    </row>
    <row r="23" s="2" customFormat="1" ht="16.8" customHeight="1">
      <c r="A23" s="42"/>
      <c r="B23" s="48"/>
      <c r="C23" s="323" t="s">
        <v>173</v>
      </c>
      <c r="D23" s="324" t="s">
        <v>173</v>
      </c>
      <c r="E23" s="325" t="s">
        <v>28</v>
      </c>
      <c r="F23" s="326">
        <v>2</v>
      </c>
      <c r="G23" s="42"/>
      <c r="H23" s="48"/>
    </row>
    <row r="24" s="2" customFormat="1" ht="16.8" customHeight="1">
      <c r="A24" s="42"/>
      <c r="B24" s="48"/>
      <c r="C24" s="323" t="s">
        <v>172</v>
      </c>
      <c r="D24" s="324" t="s">
        <v>173</v>
      </c>
      <c r="E24" s="325" t="s">
        <v>28</v>
      </c>
      <c r="F24" s="326">
        <v>12.005000000000001</v>
      </c>
      <c r="G24" s="42"/>
      <c r="H24" s="48"/>
    </row>
    <row r="25" s="2" customFormat="1" ht="16.8" customHeight="1">
      <c r="A25" s="42"/>
      <c r="B25" s="48"/>
      <c r="C25" s="327" t="s">
        <v>28</v>
      </c>
      <c r="D25" s="327" t="s">
        <v>242</v>
      </c>
      <c r="E25" s="21" t="s">
        <v>28</v>
      </c>
      <c r="F25" s="328">
        <v>0</v>
      </c>
      <c r="G25" s="42"/>
      <c r="H25" s="48"/>
    </row>
    <row r="26" s="2" customFormat="1" ht="16.8" customHeight="1">
      <c r="A26" s="42"/>
      <c r="B26" s="48"/>
      <c r="C26" s="327" t="s">
        <v>172</v>
      </c>
      <c r="D26" s="327" t="s">
        <v>563</v>
      </c>
      <c r="E26" s="21" t="s">
        <v>28</v>
      </c>
      <c r="F26" s="328">
        <v>12.005000000000001</v>
      </c>
      <c r="G26" s="42"/>
      <c r="H26" s="48"/>
    </row>
    <row r="27" s="2" customFormat="1" ht="16.8" customHeight="1">
      <c r="A27" s="42"/>
      <c r="B27" s="48"/>
      <c r="C27" s="329" t="s">
        <v>2591</v>
      </c>
      <c r="D27" s="42"/>
      <c r="E27" s="42"/>
      <c r="F27" s="42"/>
      <c r="G27" s="42"/>
      <c r="H27" s="48"/>
    </row>
    <row r="28" s="2" customFormat="1" ht="16.8" customHeight="1">
      <c r="A28" s="42"/>
      <c r="B28" s="48"/>
      <c r="C28" s="327" t="s">
        <v>559</v>
      </c>
      <c r="D28" s="327" t="s">
        <v>2592</v>
      </c>
      <c r="E28" s="21" t="s">
        <v>229</v>
      </c>
      <c r="F28" s="328">
        <v>25.437000000000001</v>
      </c>
      <c r="G28" s="42"/>
      <c r="H28" s="48"/>
    </row>
    <row r="29" s="2" customFormat="1" ht="16.8" customHeight="1">
      <c r="A29" s="42"/>
      <c r="B29" s="48"/>
      <c r="C29" s="327" t="s">
        <v>401</v>
      </c>
      <c r="D29" s="327" t="s">
        <v>2594</v>
      </c>
      <c r="E29" s="21" t="s">
        <v>303</v>
      </c>
      <c r="F29" s="328">
        <v>4.3440000000000003</v>
      </c>
      <c r="G29" s="42"/>
      <c r="H29" s="48"/>
    </row>
    <row r="30" s="2" customFormat="1" ht="16.8" customHeight="1">
      <c r="A30" s="42"/>
      <c r="B30" s="48"/>
      <c r="C30" s="327" t="s">
        <v>690</v>
      </c>
      <c r="D30" s="327" t="s">
        <v>2595</v>
      </c>
      <c r="E30" s="21" t="s">
        <v>229</v>
      </c>
      <c r="F30" s="328">
        <v>20.004999999999999</v>
      </c>
      <c r="G30" s="42"/>
      <c r="H30" s="48"/>
    </row>
    <row r="31" s="2" customFormat="1" ht="16.8" customHeight="1">
      <c r="A31" s="42"/>
      <c r="B31" s="48"/>
      <c r="C31" s="327" t="s">
        <v>1012</v>
      </c>
      <c r="D31" s="327" t="s">
        <v>2596</v>
      </c>
      <c r="E31" s="21" t="s">
        <v>229</v>
      </c>
      <c r="F31" s="328">
        <v>110.785</v>
      </c>
      <c r="G31" s="42"/>
      <c r="H31" s="48"/>
    </row>
    <row r="32" s="2" customFormat="1" ht="16.8" customHeight="1">
      <c r="A32" s="42"/>
      <c r="B32" s="48"/>
      <c r="C32" s="327" t="s">
        <v>537</v>
      </c>
      <c r="D32" s="327" t="s">
        <v>2597</v>
      </c>
      <c r="E32" s="21" t="s">
        <v>303</v>
      </c>
      <c r="F32" s="328">
        <v>1.8009999999999999</v>
      </c>
      <c r="G32" s="42"/>
      <c r="H32" s="48"/>
    </row>
    <row r="33" s="2" customFormat="1" ht="16.8" customHeight="1">
      <c r="A33" s="42"/>
      <c r="B33" s="48"/>
      <c r="C33" s="327" t="s">
        <v>547</v>
      </c>
      <c r="D33" s="327" t="s">
        <v>2598</v>
      </c>
      <c r="E33" s="21" t="s">
        <v>303</v>
      </c>
      <c r="F33" s="328">
        <v>1.8009999999999999</v>
      </c>
      <c r="G33" s="42"/>
      <c r="H33" s="48"/>
    </row>
    <row r="34" s="2" customFormat="1" ht="16.8" customHeight="1">
      <c r="A34" s="42"/>
      <c r="B34" s="48"/>
      <c r="C34" s="327" t="s">
        <v>578</v>
      </c>
      <c r="D34" s="327" t="s">
        <v>2599</v>
      </c>
      <c r="E34" s="21" t="s">
        <v>303</v>
      </c>
      <c r="F34" s="328">
        <v>4.2549999999999999</v>
      </c>
      <c r="G34" s="42"/>
      <c r="H34" s="48"/>
    </row>
    <row r="35" s="2" customFormat="1" ht="16.8" customHeight="1">
      <c r="A35" s="42"/>
      <c r="B35" s="48"/>
      <c r="C35" s="323" t="s">
        <v>175</v>
      </c>
      <c r="D35" s="324" t="s">
        <v>175</v>
      </c>
      <c r="E35" s="325" t="s">
        <v>28</v>
      </c>
      <c r="F35" s="326">
        <v>13.432</v>
      </c>
      <c r="G35" s="42"/>
      <c r="H35" s="48"/>
    </row>
    <row r="36" s="2" customFormat="1" ht="16.8" customHeight="1">
      <c r="A36" s="42"/>
      <c r="B36" s="48"/>
      <c r="C36" s="327" t="s">
        <v>28</v>
      </c>
      <c r="D36" s="327" t="s">
        <v>244</v>
      </c>
      <c r="E36" s="21" t="s">
        <v>28</v>
      </c>
      <c r="F36" s="328">
        <v>0</v>
      </c>
      <c r="G36" s="42"/>
      <c r="H36" s="48"/>
    </row>
    <row r="37" s="2" customFormat="1" ht="16.8" customHeight="1">
      <c r="A37" s="42"/>
      <c r="B37" s="48"/>
      <c r="C37" s="327" t="s">
        <v>28</v>
      </c>
      <c r="D37" s="327" t="s">
        <v>565</v>
      </c>
      <c r="E37" s="21" t="s">
        <v>28</v>
      </c>
      <c r="F37" s="328">
        <v>8.0700000000000003</v>
      </c>
      <c r="G37" s="42"/>
      <c r="H37" s="48"/>
    </row>
    <row r="38" s="2" customFormat="1" ht="16.8" customHeight="1">
      <c r="A38" s="42"/>
      <c r="B38" s="48"/>
      <c r="C38" s="327" t="s">
        <v>28</v>
      </c>
      <c r="D38" s="327" t="s">
        <v>566</v>
      </c>
      <c r="E38" s="21" t="s">
        <v>28</v>
      </c>
      <c r="F38" s="328">
        <v>5.3620000000000001</v>
      </c>
      <c r="G38" s="42"/>
      <c r="H38" s="48"/>
    </row>
    <row r="39" s="2" customFormat="1" ht="16.8" customHeight="1">
      <c r="A39" s="42"/>
      <c r="B39" s="48"/>
      <c r="C39" s="327" t="s">
        <v>175</v>
      </c>
      <c r="D39" s="327" t="s">
        <v>564</v>
      </c>
      <c r="E39" s="21" t="s">
        <v>28</v>
      </c>
      <c r="F39" s="328">
        <v>13.432</v>
      </c>
      <c r="G39" s="42"/>
      <c r="H39" s="48"/>
    </row>
    <row r="40" s="2" customFormat="1" ht="16.8" customHeight="1">
      <c r="A40" s="42"/>
      <c r="B40" s="48"/>
      <c r="C40" s="329" t="s">
        <v>2591</v>
      </c>
      <c r="D40" s="42"/>
      <c r="E40" s="42"/>
      <c r="F40" s="42"/>
      <c r="G40" s="42"/>
      <c r="H40" s="48"/>
    </row>
    <row r="41" s="2" customFormat="1" ht="16.8" customHeight="1">
      <c r="A41" s="42"/>
      <c r="B41" s="48"/>
      <c r="C41" s="327" t="s">
        <v>559</v>
      </c>
      <c r="D41" s="327" t="s">
        <v>2592</v>
      </c>
      <c r="E41" s="21" t="s">
        <v>229</v>
      </c>
      <c r="F41" s="328">
        <v>25.437000000000001</v>
      </c>
      <c r="G41" s="42"/>
      <c r="H41" s="48"/>
    </row>
    <row r="42" s="2" customFormat="1" ht="16.8" customHeight="1">
      <c r="A42" s="42"/>
      <c r="B42" s="48"/>
      <c r="C42" s="327" t="s">
        <v>401</v>
      </c>
      <c r="D42" s="327" t="s">
        <v>2594</v>
      </c>
      <c r="E42" s="21" t="s">
        <v>303</v>
      </c>
      <c r="F42" s="328">
        <v>4.3440000000000003</v>
      </c>
      <c r="G42" s="42"/>
      <c r="H42" s="48"/>
    </row>
    <row r="43" s="2" customFormat="1" ht="16.8" customHeight="1">
      <c r="A43" s="42"/>
      <c r="B43" s="48"/>
      <c r="C43" s="327" t="s">
        <v>1012</v>
      </c>
      <c r="D43" s="327" t="s">
        <v>2596</v>
      </c>
      <c r="E43" s="21" t="s">
        <v>229</v>
      </c>
      <c r="F43" s="328">
        <v>110.785</v>
      </c>
      <c r="G43" s="42"/>
      <c r="H43" s="48"/>
    </row>
    <row r="44" s="2" customFormat="1" ht="16.8" customHeight="1">
      <c r="A44" s="42"/>
      <c r="B44" s="48"/>
      <c r="C44" s="327" t="s">
        <v>530</v>
      </c>
      <c r="D44" s="327" t="s">
        <v>2600</v>
      </c>
      <c r="E44" s="21" t="s">
        <v>303</v>
      </c>
      <c r="F44" s="328">
        <v>3.0539999999999998</v>
      </c>
      <c r="G44" s="42"/>
      <c r="H44" s="48"/>
    </row>
    <row r="45" s="2" customFormat="1" ht="16.8" customHeight="1">
      <c r="A45" s="42"/>
      <c r="B45" s="48"/>
      <c r="C45" s="327" t="s">
        <v>542</v>
      </c>
      <c r="D45" s="327" t="s">
        <v>2601</v>
      </c>
      <c r="E45" s="21" t="s">
        <v>303</v>
      </c>
      <c r="F45" s="328">
        <v>1.954</v>
      </c>
      <c r="G45" s="42"/>
      <c r="H45" s="48"/>
    </row>
    <row r="46" s="2" customFormat="1" ht="16.8" customHeight="1">
      <c r="A46" s="42"/>
      <c r="B46" s="48"/>
      <c r="C46" s="327" t="s">
        <v>578</v>
      </c>
      <c r="D46" s="327" t="s">
        <v>2599</v>
      </c>
      <c r="E46" s="21" t="s">
        <v>303</v>
      </c>
      <c r="F46" s="328">
        <v>4.2549999999999999</v>
      </c>
      <c r="G46" s="42"/>
      <c r="H46" s="48"/>
    </row>
    <row r="47" s="2" customFormat="1" ht="16.8" customHeight="1">
      <c r="A47" s="42"/>
      <c r="B47" s="48"/>
      <c r="C47" s="323" t="s">
        <v>108</v>
      </c>
      <c r="D47" s="324" t="s">
        <v>108</v>
      </c>
      <c r="E47" s="325" t="s">
        <v>28</v>
      </c>
      <c r="F47" s="326">
        <v>11</v>
      </c>
      <c r="G47" s="42"/>
      <c r="H47" s="48"/>
    </row>
    <row r="48" s="2" customFormat="1" ht="16.8" customHeight="1">
      <c r="A48" s="42"/>
      <c r="B48" s="48"/>
      <c r="C48" s="327" t="s">
        <v>28</v>
      </c>
      <c r="D48" s="327" t="s">
        <v>242</v>
      </c>
      <c r="E48" s="21" t="s">
        <v>28</v>
      </c>
      <c r="F48" s="328">
        <v>0</v>
      </c>
      <c r="G48" s="42"/>
      <c r="H48" s="48"/>
    </row>
    <row r="49" s="2" customFormat="1" ht="16.8" customHeight="1">
      <c r="A49" s="42"/>
      <c r="B49" s="48"/>
      <c r="C49" s="327" t="s">
        <v>28</v>
      </c>
      <c r="D49" s="327" t="s">
        <v>109</v>
      </c>
      <c r="E49" s="21" t="s">
        <v>28</v>
      </c>
      <c r="F49" s="328">
        <v>11</v>
      </c>
      <c r="G49" s="42"/>
      <c r="H49" s="48"/>
    </row>
    <row r="50" s="2" customFormat="1" ht="16.8" customHeight="1">
      <c r="A50" s="42"/>
      <c r="B50" s="48"/>
      <c r="C50" s="327" t="s">
        <v>108</v>
      </c>
      <c r="D50" s="327" t="s">
        <v>248</v>
      </c>
      <c r="E50" s="21" t="s">
        <v>28</v>
      </c>
      <c r="F50" s="328">
        <v>11</v>
      </c>
      <c r="G50" s="42"/>
      <c r="H50" s="48"/>
    </row>
    <row r="51" s="2" customFormat="1" ht="16.8" customHeight="1">
      <c r="A51" s="42"/>
      <c r="B51" s="48"/>
      <c r="C51" s="329" t="s">
        <v>2591</v>
      </c>
      <c r="D51" s="42"/>
      <c r="E51" s="42"/>
      <c r="F51" s="42"/>
      <c r="G51" s="42"/>
      <c r="H51" s="48"/>
    </row>
    <row r="52" s="2" customFormat="1" ht="16.8" customHeight="1">
      <c r="A52" s="42"/>
      <c r="B52" s="48"/>
      <c r="C52" s="327" t="s">
        <v>568</v>
      </c>
      <c r="D52" s="327" t="s">
        <v>2602</v>
      </c>
      <c r="E52" s="21" t="s">
        <v>229</v>
      </c>
      <c r="F52" s="328">
        <v>11</v>
      </c>
      <c r="G52" s="42"/>
      <c r="H52" s="48"/>
    </row>
    <row r="53" s="2" customFormat="1" ht="16.8" customHeight="1">
      <c r="A53" s="42"/>
      <c r="B53" s="48"/>
      <c r="C53" s="327" t="s">
        <v>530</v>
      </c>
      <c r="D53" s="327" t="s">
        <v>2600</v>
      </c>
      <c r="E53" s="21" t="s">
        <v>303</v>
      </c>
      <c r="F53" s="328">
        <v>3.0539999999999998</v>
      </c>
      <c r="G53" s="42"/>
      <c r="H53" s="48"/>
    </row>
    <row r="54" s="2" customFormat="1" ht="16.8" customHeight="1">
      <c r="A54" s="42"/>
      <c r="B54" s="48"/>
      <c r="C54" s="323" t="s">
        <v>157</v>
      </c>
      <c r="D54" s="324" t="s">
        <v>157</v>
      </c>
      <c r="E54" s="325" t="s">
        <v>28</v>
      </c>
      <c r="F54" s="326">
        <v>180.57900000000001</v>
      </c>
      <c r="G54" s="42"/>
      <c r="H54" s="48"/>
    </row>
    <row r="55" s="2" customFormat="1" ht="16.8" customHeight="1">
      <c r="A55" s="42"/>
      <c r="B55" s="48"/>
      <c r="C55" s="323" t="s">
        <v>156</v>
      </c>
      <c r="D55" s="324" t="s">
        <v>157</v>
      </c>
      <c r="E55" s="325" t="s">
        <v>28</v>
      </c>
      <c r="F55" s="326">
        <v>105.989</v>
      </c>
      <c r="G55" s="42"/>
      <c r="H55" s="48"/>
    </row>
    <row r="56" s="2" customFormat="1" ht="16.8" customHeight="1">
      <c r="A56" s="42"/>
      <c r="B56" s="48"/>
      <c r="C56" s="327" t="s">
        <v>28</v>
      </c>
      <c r="D56" s="327" t="s">
        <v>242</v>
      </c>
      <c r="E56" s="21" t="s">
        <v>28</v>
      </c>
      <c r="F56" s="328">
        <v>0</v>
      </c>
      <c r="G56" s="42"/>
      <c r="H56" s="48"/>
    </row>
    <row r="57" s="2" customFormat="1" ht="16.8" customHeight="1">
      <c r="A57" s="42"/>
      <c r="B57" s="48"/>
      <c r="C57" s="327" t="s">
        <v>28</v>
      </c>
      <c r="D57" s="327" t="s">
        <v>991</v>
      </c>
      <c r="E57" s="21" t="s">
        <v>28</v>
      </c>
      <c r="F57" s="328">
        <v>10.209</v>
      </c>
      <c r="G57" s="42"/>
      <c r="H57" s="48"/>
    </row>
    <row r="58" s="2" customFormat="1" ht="16.8" customHeight="1">
      <c r="A58" s="42"/>
      <c r="B58" s="48"/>
      <c r="C58" s="327" t="s">
        <v>28</v>
      </c>
      <c r="D58" s="327" t="s">
        <v>992</v>
      </c>
      <c r="E58" s="21" t="s">
        <v>28</v>
      </c>
      <c r="F58" s="328">
        <v>22.199999999999999</v>
      </c>
      <c r="G58" s="42"/>
      <c r="H58" s="48"/>
    </row>
    <row r="59" s="2" customFormat="1" ht="16.8" customHeight="1">
      <c r="A59" s="42"/>
      <c r="B59" s="48"/>
      <c r="C59" s="327" t="s">
        <v>28</v>
      </c>
      <c r="D59" s="327" t="s">
        <v>993</v>
      </c>
      <c r="E59" s="21" t="s">
        <v>28</v>
      </c>
      <c r="F59" s="328">
        <v>0</v>
      </c>
      <c r="G59" s="42"/>
      <c r="H59" s="48"/>
    </row>
    <row r="60" s="2" customFormat="1" ht="16.8" customHeight="1">
      <c r="A60" s="42"/>
      <c r="B60" s="48"/>
      <c r="C60" s="327" t="s">
        <v>28</v>
      </c>
      <c r="D60" s="327" t="s">
        <v>408</v>
      </c>
      <c r="E60" s="21" t="s">
        <v>28</v>
      </c>
      <c r="F60" s="328">
        <v>30</v>
      </c>
      <c r="G60" s="42"/>
      <c r="H60" s="48"/>
    </row>
    <row r="61" s="2" customFormat="1" ht="16.8" customHeight="1">
      <c r="A61" s="42"/>
      <c r="B61" s="48"/>
      <c r="C61" s="327" t="s">
        <v>28</v>
      </c>
      <c r="D61" s="327" t="s">
        <v>244</v>
      </c>
      <c r="E61" s="21" t="s">
        <v>28</v>
      </c>
      <c r="F61" s="328">
        <v>0</v>
      </c>
      <c r="G61" s="42"/>
      <c r="H61" s="48"/>
    </row>
    <row r="62" s="2" customFormat="1" ht="16.8" customHeight="1">
      <c r="A62" s="42"/>
      <c r="B62" s="48"/>
      <c r="C62" s="327" t="s">
        <v>28</v>
      </c>
      <c r="D62" s="327" t="s">
        <v>994</v>
      </c>
      <c r="E62" s="21" t="s">
        <v>28</v>
      </c>
      <c r="F62" s="328">
        <v>2.3700000000000001</v>
      </c>
      <c r="G62" s="42"/>
      <c r="H62" s="48"/>
    </row>
    <row r="63" s="2" customFormat="1" ht="16.8" customHeight="1">
      <c r="A63" s="42"/>
      <c r="B63" s="48"/>
      <c r="C63" s="327" t="s">
        <v>28</v>
      </c>
      <c r="D63" s="327" t="s">
        <v>995</v>
      </c>
      <c r="E63" s="21" t="s">
        <v>28</v>
      </c>
      <c r="F63" s="328">
        <v>11.210000000000001</v>
      </c>
      <c r="G63" s="42"/>
      <c r="H63" s="48"/>
    </row>
    <row r="64" s="2" customFormat="1" ht="16.8" customHeight="1">
      <c r="A64" s="42"/>
      <c r="B64" s="48"/>
      <c r="C64" s="327" t="s">
        <v>28</v>
      </c>
      <c r="D64" s="327" t="s">
        <v>993</v>
      </c>
      <c r="E64" s="21" t="s">
        <v>28</v>
      </c>
      <c r="F64" s="328">
        <v>0</v>
      </c>
      <c r="G64" s="42"/>
      <c r="H64" s="48"/>
    </row>
    <row r="65" s="2" customFormat="1" ht="16.8" customHeight="1">
      <c r="A65" s="42"/>
      <c r="B65" s="48"/>
      <c r="C65" s="327" t="s">
        <v>28</v>
      </c>
      <c r="D65" s="327" t="s">
        <v>408</v>
      </c>
      <c r="E65" s="21" t="s">
        <v>28</v>
      </c>
      <c r="F65" s="328">
        <v>30</v>
      </c>
      <c r="G65" s="42"/>
      <c r="H65" s="48"/>
    </row>
    <row r="66" s="2" customFormat="1" ht="16.8" customHeight="1">
      <c r="A66" s="42"/>
      <c r="B66" s="48"/>
      <c r="C66" s="327" t="s">
        <v>28</v>
      </c>
      <c r="D66" s="327" t="s">
        <v>28</v>
      </c>
      <c r="E66" s="21" t="s">
        <v>28</v>
      </c>
      <c r="F66" s="328">
        <v>0</v>
      </c>
      <c r="G66" s="42"/>
      <c r="H66" s="48"/>
    </row>
    <row r="67" s="2" customFormat="1" ht="16.8" customHeight="1">
      <c r="A67" s="42"/>
      <c r="B67" s="48"/>
      <c r="C67" s="327" t="s">
        <v>28</v>
      </c>
      <c r="D67" s="327" t="s">
        <v>28</v>
      </c>
      <c r="E67" s="21" t="s">
        <v>28</v>
      </c>
      <c r="F67" s="328">
        <v>0</v>
      </c>
      <c r="G67" s="42"/>
      <c r="H67" s="48"/>
    </row>
    <row r="68" s="2" customFormat="1" ht="16.8" customHeight="1">
      <c r="A68" s="42"/>
      <c r="B68" s="48"/>
      <c r="C68" s="327" t="s">
        <v>156</v>
      </c>
      <c r="D68" s="327" t="s">
        <v>248</v>
      </c>
      <c r="E68" s="21" t="s">
        <v>28</v>
      </c>
      <c r="F68" s="328">
        <v>105.989</v>
      </c>
      <c r="G68" s="42"/>
      <c r="H68" s="48"/>
    </row>
    <row r="69" s="2" customFormat="1" ht="16.8" customHeight="1">
      <c r="A69" s="42"/>
      <c r="B69" s="48"/>
      <c r="C69" s="329" t="s">
        <v>2591</v>
      </c>
      <c r="D69" s="42"/>
      <c r="E69" s="42"/>
      <c r="F69" s="42"/>
      <c r="G69" s="42"/>
      <c r="H69" s="48"/>
    </row>
    <row r="70" s="2" customFormat="1" ht="16.8" customHeight="1">
      <c r="A70" s="42"/>
      <c r="B70" s="48"/>
      <c r="C70" s="327" t="s">
        <v>987</v>
      </c>
      <c r="D70" s="327" t="s">
        <v>2603</v>
      </c>
      <c r="E70" s="21" t="s">
        <v>240</v>
      </c>
      <c r="F70" s="328">
        <v>105.989</v>
      </c>
      <c r="G70" s="42"/>
      <c r="H70" s="48"/>
    </row>
    <row r="71" s="2" customFormat="1" ht="16.8" customHeight="1">
      <c r="A71" s="42"/>
      <c r="B71" s="48"/>
      <c r="C71" s="327" t="s">
        <v>997</v>
      </c>
      <c r="D71" s="327" t="s">
        <v>2604</v>
      </c>
      <c r="E71" s="21" t="s">
        <v>240</v>
      </c>
      <c r="F71" s="328">
        <v>116.58799999999999</v>
      </c>
      <c r="G71" s="42"/>
      <c r="H71" s="48"/>
    </row>
    <row r="72" s="2" customFormat="1" ht="16.8" customHeight="1">
      <c r="A72" s="42"/>
      <c r="B72" s="48"/>
      <c r="C72" s="323" t="s">
        <v>2605</v>
      </c>
      <c r="D72" s="324" t="s">
        <v>2605</v>
      </c>
      <c r="E72" s="325" t="s">
        <v>28</v>
      </c>
      <c r="F72" s="326">
        <v>14</v>
      </c>
      <c r="G72" s="42"/>
      <c r="H72" s="48"/>
    </row>
    <row r="73" s="2" customFormat="1" ht="16.8" customHeight="1">
      <c r="A73" s="42"/>
      <c r="B73" s="48"/>
      <c r="C73" s="323" t="s">
        <v>181</v>
      </c>
      <c r="D73" s="324" t="s">
        <v>181</v>
      </c>
      <c r="E73" s="325" t="s">
        <v>28</v>
      </c>
      <c r="F73" s="326">
        <v>25.98</v>
      </c>
      <c r="G73" s="42"/>
      <c r="H73" s="48"/>
    </row>
    <row r="74" s="2" customFormat="1" ht="16.8" customHeight="1">
      <c r="A74" s="42"/>
      <c r="B74" s="48"/>
      <c r="C74" s="323" t="s">
        <v>180</v>
      </c>
      <c r="D74" s="324" t="s">
        <v>181</v>
      </c>
      <c r="E74" s="325" t="s">
        <v>28</v>
      </c>
      <c r="F74" s="326">
        <v>20.004999999999999</v>
      </c>
      <c r="G74" s="42"/>
      <c r="H74" s="48"/>
    </row>
    <row r="75" s="2" customFormat="1" ht="16.8" customHeight="1">
      <c r="A75" s="42"/>
      <c r="B75" s="48"/>
      <c r="C75" s="327" t="s">
        <v>28</v>
      </c>
      <c r="D75" s="327" t="s">
        <v>242</v>
      </c>
      <c r="E75" s="21" t="s">
        <v>28</v>
      </c>
      <c r="F75" s="328">
        <v>0</v>
      </c>
      <c r="G75" s="42"/>
      <c r="H75" s="48"/>
    </row>
    <row r="76" s="2" customFormat="1" ht="16.8" customHeight="1">
      <c r="A76" s="42"/>
      <c r="B76" s="48"/>
      <c r="C76" s="327" t="s">
        <v>28</v>
      </c>
      <c r="D76" s="327" t="s">
        <v>172</v>
      </c>
      <c r="E76" s="21" t="s">
        <v>28</v>
      </c>
      <c r="F76" s="328">
        <v>12.005000000000001</v>
      </c>
      <c r="G76" s="42"/>
      <c r="H76" s="48"/>
    </row>
    <row r="77" s="2" customFormat="1" ht="16.8" customHeight="1">
      <c r="A77" s="42"/>
      <c r="B77" s="48"/>
      <c r="C77" s="327" t="s">
        <v>28</v>
      </c>
      <c r="D77" s="327" t="s">
        <v>694</v>
      </c>
      <c r="E77" s="21" t="s">
        <v>28</v>
      </c>
      <c r="F77" s="328">
        <v>8</v>
      </c>
      <c r="G77" s="42"/>
      <c r="H77" s="48"/>
    </row>
    <row r="78" s="2" customFormat="1" ht="16.8" customHeight="1">
      <c r="A78" s="42"/>
      <c r="B78" s="48"/>
      <c r="C78" s="327" t="s">
        <v>180</v>
      </c>
      <c r="D78" s="327" t="s">
        <v>564</v>
      </c>
      <c r="E78" s="21" t="s">
        <v>28</v>
      </c>
      <c r="F78" s="328">
        <v>20.004999999999999</v>
      </c>
      <c r="G78" s="42"/>
      <c r="H78" s="48"/>
    </row>
    <row r="79" s="2" customFormat="1" ht="16.8" customHeight="1">
      <c r="A79" s="42"/>
      <c r="B79" s="48"/>
      <c r="C79" s="329" t="s">
        <v>2591</v>
      </c>
      <c r="D79" s="42"/>
      <c r="E79" s="42"/>
      <c r="F79" s="42"/>
      <c r="G79" s="42"/>
      <c r="H79" s="48"/>
    </row>
    <row r="80" s="2" customFormat="1" ht="16.8" customHeight="1">
      <c r="A80" s="42"/>
      <c r="B80" s="48"/>
      <c r="C80" s="327" t="s">
        <v>1012</v>
      </c>
      <c r="D80" s="327" t="s">
        <v>2596</v>
      </c>
      <c r="E80" s="21" t="s">
        <v>229</v>
      </c>
      <c r="F80" s="328">
        <v>110.785</v>
      </c>
      <c r="G80" s="42"/>
      <c r="H80" s="48"/>
    </row>
    <row r="81" s="2" customFormat="1" ht="16.8" customHeight="1">
      <c r="A81" s="42"/>
      <c r="B81" s="48"/>
      <c r="C81" s="327" t="s">
        <v>523</v>
      </c>
      <c r="D81" s="327" t="s">
        <v>2606</v>
      </c>
      <c r="E81" s="21" t="s">
        <v>303</v>
      </c>
      <c r="F81" s="328">
        <v>2.6120000000000001</v>
      </c>
      <c r="G81" s="42"/>
      <c r="H81" s="48"/>
    </row>
    <row r="82" s="2" customFormat="1" ht="16.8" customHeight="1">
      <c r="A82" s="42"/>
      <c r="B82" s="48"/>
      <c r="C82" s="327" t="s">
        <v>573</v>
      </c>
      <c r="D82" s="327" t="s">
        <v>2607</v>
      </c>
      <c r="E82" s="21" t="s">
        <v>303</v>
      </c>
      <c r="F82" s="328">
        <v>2.6120000000000001</v>
      </c>
      <c r="G82" s="42"/>
      <c r="H82" s="48"/>
    </row>
    <row r="83" s="2" customFormat="1" ht="16.8" customHeight="1">
      <c r="A83" s="42"/>
      <c r="B83" s="48"/>
      <c r="C83" s="327" t="s">
        <v>696</v>
      </c>
      <c r="D83" s="327" t="s">
        <v>2608</v>
      </c>
      <c r="E83" s="21" t="s">
        <v>229</v>
      </c>
      <c r="F83" s="328">
        <v>24.006</v>
      </c>
      <c r="G83" s="42"/>
      <c r="H83" s="48"/>
    </row>
    <row r="84" s="2" customFormat="1" ht="16.8" customHeight="1">
      <c r="A84" s="42"/>
      <c r="B84" s="48"/>
      <c r="C84" s="323" t="s">
        <v>2609</v>
      </c>
      <c r="D84" s="324" t="s">
        <v>2609</v>
      </c>
      <c r="E84" s="325" t="s">
        <v>28</v>
      </c>
      <c r="F84" s="326">
        <v>82.709999999999994</v>
      </c>
      <c r="G84" s="42"/>
      <c r="H84" s="48"/>
    </row>
    <row r="85" s="2" customFormat="1" ht="16.8" customHeight="1">
      <c r="A85" s="42"/>
      <c r="B85" s="48"/>
      <c r="C85" s="323" t="s">
        <v>1016</v>
      </c>
      <c r="D85" s="324" t="s">
        <v>2609</v>
      </c>
      <c r="E85" s="325" t="s">
        <v>28</v>
      </c>
      <c r="F85" s="326">
        <v>13.432</v>
      </c>
      <c r="G85" s="42"/>
      <c r="H85" s="48"/>
    </row>
    <row r="86" s="2" customFormat="1" ht="16.8" customHeight="1">
      <c r="A86" s="42"/>
      <c r="B86" s="48"/>
      <c r="C86" s="327" t="s">
        <v>28</v>
      </c>
      <c r="D86" s="327" t="s">
        <v>244</v>
      </c>
      <c r="E86" s="21" t="s">
        <v>28</v>
      </c>
      <c r="F86" s="328">
        <v>0</v>
      </c>
      <c r="G86" s="42"/>
      <c r="H86" s="48"/>
    </row>
    <row r="87" s="2" customFormat="1" ht="16.8" customHeight="1">
      <c r="A87" s="42"/>
      <c r="B87" s="48"/>
      <c r="C87" s="327" t="s">
        <v>1016</v>
      </c>
      <c r="D87" s="327" t="s">
        <v>175</v>
      </c>
      <c r="E87" s="21" t="s">
        <v>28</v>
      </c>
      <c r="F87" s="328">
        <v>13.432</v>
      </c>
      <c r="G87" s="42"/>
      <c r="H87" s="48"/>
    </row>
    <row r="88" s="2" customFormat="1" ht="16.8" customHeight="1">
      <c r="A88" s="42"/>
      <c r="B88" s="48"/>
      <c r="C88" s="323" t="s">
        <v>136</v>
      </c>
      <c r="D88" s="324" t="s">
        <v>136</v>
      </c>
      <c r="E88" s="325" t="s">
        <v>28</v>
      </c>
      <c r="F88" s="326">
        <v>8.3599999999999994</v>
      </c>
      <c r="G88" s="42"/>
      <c r="H88" s="48"/>
    </row>
    <row r="89" s="2" customFormat="1" ht="16.8" customHeight="1">
      <c r="A89" s="42"/>
      <c r="B89" s="48"/>
      <c r="C89" s="323" t="s">
        <v>135</v>
      </c>
      <c r="D89" s="324" t="s">
        <v>136</v>
      </c>
      <c r="E89" s="325" t="s">
        <v>28</v>
      </c>
      <c r="F89" s="326">
        <v>6.1100000000000003</v>
      </c>
      <c r="G89" s="42"/>
      <c r="H89" s="48"/>
    </row>
    <row r="90" s="2" customFormat="1" ht="16.8" customHeight="1">
      <c r="A90" s="42"/>
      <c r="B90" s="48"/>
      <c r="C90" s="327" t="s">
        <v>135</v>
      </c>
      <c r="D90" s="327" t="s">
        <v>137</v>
      </c>
      <c r="E90" s="21" t="s">
        <v>28</v>
      </c>
      <c r="F90" s="328">
        <v>6.1100000000000003</v>
      </c>
      <c r="G90" s="42"/>
      <c r="H90" s="48"/>
    </row>
    <row r="91" s="2" customFormat="1" ht="16.8" customHeight="1">
      <c r="A91" s="42"/>
      <c r="B91" s="48"/>
      <c r="C91" s="329" t="s">
        <v>2591</v>
      </c>
      <c r="D91" s="42"/>
      <c r="E91" s="42"/>
      <c r="F91" s="42"/>
      <c r="G91" s="42"/>
      <c r="H91" s="48"/>
    </row>
    <row r="92" s="2" customFormat="1" ht="16.8" customHeight="1">
      <c r="A92" s="42"/>
      <c r="B92" s="48"/>
      <c r="C92" s="327" t="s">
        <v>1012</v>
      </c>
      <c r="D92" s="327" t="s">
        <v>2596</v>
      </c>
      <c r="E92" s="21" t="s">
        <v>229</v>
      </c>
      <c r="F92" s="328">
        <v>110.785</v>
      </c>
      <c r="G92" s="42"/>
      <c r="H92" s="48"/>
    </row>
    <row r="93" s="2" customFormat="1" ht="16.8" customHeight="1">
      <c r="A93" s="42"/>
      <c r="B93" s="48"/>
      <c r="C93" s="327" t="s">
        <v>523</v>
      </c>
      <c r="D93" s="327" t="s">
        <v>2606</v>
      </c>
      <c r="E93" s="21" t="s">
        <v>303</v>
      </c>
      <c r="F93" s="328">
        <v>2.6120000000000001</v>
      </c>
      <c r="G93" s="42"/>
      <c r="H93" s="48"/>
    </row>
    <row r="94" s="2" customFormat="1" ht="16.8" customHeight="1">
      <c r="A94" s="42"/>
      <c r="B94" s="48"/>
      <c r="C94" s="327" t="s">
        <v>573</v>
      </c>
      <c r="D94" s="327" t="s">
        <v>2607</v>
      </c>
      <c r="E94" s="21" t="s">
        <v>303</v>
      </c>
      <c r="F94" s="328">
        <v>2.6120000000000001</v>
      </c>
      <c r="G94" s="42"/>
      <c r="H94" s="48"/>
    </row>
    <row r="95" s="2" customFormat="1" ht="16.8" customHeight="1">
      <c r="A95" s="42"/>
      <c r="B95" s="48"/>
      <c r="C95" s="323" t="s">
        <v>147</v>
      </c>
      <c r="D95" s="324" t="s">
        <v>147</v>
      </c>
      <c r="E95" s="325" t="s">
        <v>28</v>
      </c>
      <c r="F95" s="326">
        <v>71.238</v>
      </c>
      <c r="G95" s="42"/>
      <c r="H95" s="48"/>
    </row>
    <row r="96" s="2" customFormat="1" ht="16.8" customHeight="1">
      <c r="A96" s="42"/>
      <c r="B96" s="48"/>
      <c r="C96" s="327" t="s">
        <v>147</v>
      </c>
      <c r="D96" s="327" t="s">
        <v>1017</v>
      </c>
      <c r="E96" s="21" t="s">
        <v>28</v>
      </c>
      <c r="F96" s="328">
        <v>71.238</v>
      </c>
      <c r="G96" s="42"/>
      <c r="H96" s="48"/>
    </row>
    <row r="97" s="2" customFormat="1" ht="16.8" customHeight="1">
      <c r="A97" s="42"/>
      <c r="B97" s="48"/>
      <c r="C97" s="329" t="s">
        <v>2591</v>
      </c>
      <c r="D97" s="42"/>
      <c r="E97" s="42"/>
      <c r="F97" s="42"/>
      <c r="G97" s="42"/>
      <c r="H97" s="48"/>
    </row>
    <row r="98" s="2" customFormat="1" ht="16.8" customHeight="1">
      <c r="A98" s="42"/>
      <c r="B98" s="48"/>
      <c r="C98" s="327" t="s">
        <v>1012</v>
      </c>
      <c r="D98" s="327" t="s">
        <v>2596</v>
      </c>
      <c r="E98" s="21" t="s">
        <v>229</v>
      </c>
      <c r="F98" s="328">
        <v>110.785</v>
      </c>
      <c r="G98" s="42"/>
      <c r="H98" s="48"/>
    </row>
    <row r="99" s="2" customFormat="1" ht="16.8" customHeight="1">
      <c r="A99" s="42"/>
      <c r="B99" s="48"/>
      <c r="C99" s="327" t="s">
        <v>700</v>
      </c>
      <c r="D99" s="327" t="s">
        <v>2610</v>
      </c>
      <c r="E99" s="21" t="s">
        <v>229</v>
      </c>
      <c r="F99" s="328">
        <v>71.238</v>
      </c>
      <c r="G99" s="42"/>
      <c r="H99" s="48"/>
    </row>
    <row r="100" s="2" customFormat="1" ht="16.8" customHeight="1">
      <c r="A100" s="42"/>
      <c r="B100" s="48"/>
      <c r="C100" s="327" t="s">
        <v>1033</v>
      </c>
      <c r="D100" s="327" t="s">
        <v>2611</v>
      </c>
      <c r="E100" s="21" t="s">
        <v>229</v>
      </c>
      <c r="F100" s="328">
        <v>71.238</v>
      </c>
      <c r="G100" s="42"/>
      <c r="H100" s="48"/>
    </row>
    <row r="101" s="2" customFormat="1" ht="16.8" customHeight="1">
      <c r="A101" s="42"/>
      <c r="B101" s="48"/>
      <c r="C101" s="327" t="s">
        <v>705</v>
      </c>
      <c r="D101" s="327" t="s">
        <v>2612</v>
      </c>
      <c r="E101" s="21" t="s">
        <v>707</v>
      </c>
      <c r="F101" s="328">
        <v>8.6020000000000003</v>
      </c>
      <c r="G101" s="42"/>
      <c r="H101" s="48"/>
    </row>
    <row r="102" s="2" customFormat="1" ht="16.8" customHeight="1">
      <c r="A102" s="42"/>
      <c r="B102" s="48"/>
      <c r="C102" s="323" t="s">
        <v>152</v>
      </c>
      <c r="D102" s="324" t="s">
        <v>152</v>
      </c>
      <c r="E102" s="325" t="s">
        <v>28</v>
      </c>
      <c r="F102" s="326">
        <v>117.05</v>
      </c>
      <c r="G102" s="42"/>
      <c r="H102" s="48"/>
    </row>
    <row r="103" s="2" customFormat="1" ht="16.8" customHeight="1">
      <c r="A103" s="42"/>
      <c r="B103" s="48"/>
      <c r="C103" s="323" t="s">
        <v>151</v>
      </c>
      <c r="D103" s="324" t="s">
        <v>152</v>
      </c>
      <c r="E103" s="325" t="s">
        <v>28</v>
      </c>
      <c r="F103" s="326">
        <v>110.785</v>
      </c>
      <c r="G103" s="42"/>
      <c r="H103" s="48"/>
    </row>
    <row r="104" s="2" customFormat="1" ht="16.8" customHeight="1">
      <c r="A104" s="42"/>
      <c r="B104" s="48"/>
      <c r="C104" s="327" t="s">
        <v>28</v>
      </c>
      <c r="D104" s="327" t="s">
        <v>242</v>
      </c>
      <c r="E104" s="21" t="s">
        <v>28</v>
      </c>
      <c r="F104" s="328">
        <v>0</v>
      </c>
      <c r="G104" s="42"/>
      <c r="H104" s="48"/>
    </row>
    <row r="105" s="2" customFormat="1" ht="16.8" customHeight="1">
      <c r="A105" s="42"/>
      <c r="B105" s="48"/>
      <c r="C105" s="327" t="s">
        <v>28</v>
      </c>
      <c r="D105" s="327" t="s">
        <v>172</v>
      </c>
      <c r="E105" s="21" t="s">
        <v>28</v>
      </c>
      <c r="F105" s="328">
        <v>12.005000000000001</v>
      </c>
      <c r="G105" s="42"/>
      <c r="H105" s="48"/>
    </row>
    <row r="106" s="2" customFormat="1" ht="16.8" customHeight="1">
      <c r="A106" s="42"/>
      <c r="B106" s="48"/>
      <c r="C106" s="327" t="s">
        <v>28</v>
      </c>
      <c r="D106" s="327" t="s">
        <v>694</v>
      </c>
      <c r="E106" s="21" t="s">
        <v>28</v>
      </c>
      <c r="F106" s="328">
        <v>8</v>
      </c>
      <c r="G106" s="42"/>
      <c r="H106" s="48"/>
    </row>
    <row r="107" s="2" customFormat="1" ht="16.8" customHeight="1">
      <c r="A107" s="42"/>
      <c r="B107" s="48"/>
      <c r="C107" s="327" t="s">
        <v>28</v>
      </c>
      <c r="D107" s="327" t="s">
        <v>244</v>
      </c>
      <c r="E107" s="21" t="s">
        <v>28</v>
      </c>
      <c r="F107" s="328">
        <v>0</v>
      </c>
      <c r="G107" s="42"/>
      <c r="H107" s="48"/>
    </row>
    <row r="108" s="2" customFormat="1" ht="16.8" customHeight="1">
      <c r="A108" s="42"/>
      <c r="B108" s="48"/>
      <c r="C108" s="327" t="s">
        <v>1016</v>
      </c>
      <c r="D108" s="327" t="s">
        <v>175</v>
      </c>
      <c r="E108" s="21" t="s">
        <v>28</v>
      </c>
      <c r="F108" s="328">
        <v>13.432</v>
      </c>
      <c r="G108" s="42"/>
      <c r="H108" s="48"/>
    </row>
    <row r="109" s="2" customFormat="1" ht="16.8" customHeight="1">
      <c r="A109" s="42"/>
      <c r="B109" s="48"/>
      <c r="C109" s="327" t="s">
        <v>135</v>
      </c>
      <c r="D109" s="327" t="s">
        <v>137</v>
      </c>
      <c r="E109" s="21" t="s">
        <v>28</v>
      </c>
      <c r="F109" s="328">
        <v>6.1100000000000003</v>
      </c>
      <c r="G109" s="42"/>
      <c r="H109" s="48"/>
    </row>
    <row r="110" s="2" customFormat="1" ht="16.8" customHeight="1">
      <c r="A110" s="42"/>
      <c r="B110" s="48"/>
      <c r="C110" s="327" t="s">
        <v>147</v>
      </c>
      <c r="D110" s="327" t="s">
        <v>1017</v>
      </c>
      <c r="E110" s="21" t="s">
        <v>28</v>
      </c>
      <c r="F110" s="328">
        <v>71.238</v>
      </c>
      <c r="G110" s="42"/>
      <c r="H110" s="48"/>
    </row>
    <row r="111" s="2" customFormat="1" ht="16.8" customHeight="1">
      <c r="A111" s="42"/>
      <c r="B111" s="48"/>
      <c r="C111" s="327" t="s">
        <v>151</v>
      </c>
      <c r="D111" s="327" t="s">
        <v>248</v>
      </c>
      <c r="E111" s="21" t="s">
        <v>28</v>
      </c>
      <c r="F111" s="328">
        <v>110.785</v>
      </c>
      <c r="G111" s="42"/>
      <c r="H111" s="48"/>
    </row>
    <row r="112" s="2" customFormat="1" ht="16.8" customHeight="1">
      <c r="A112" s="42"/>
      <c r="B112" s="48"/>
      <c r="C112" s="329" t="s">
        <v>2591</v>
      </c>
      <c r="D112" s="42"/>
      <c r="E112" s="42"/>
      <c r="F112" s="42"/>
      <c r="G112" s="42"/>
      <c r="H112" s="48"/>
    </row>
    <row r="113" s="2" customFormat="1" ht="16.8" customHeight="1">
      <c r="A113" s="42"/>
      <c r="B113" s="48"/>
      <c r="C113" s="327" t="s">
        <v>1012</v>
      </c>
      <c r="D113" s="327" t="s">
        <v>2596</v>
      </c>
      <c r="E113" s="21" t="s">
        <v>229</v>
      </c>
      <c r="F113" s="328">
        <v>110.785</v>
      </c>
      <c r="G113" s="42"/>
      <c r="H113" s="48"/>
    </row>
    <row r="114" s="2" customFormat="1" ht="16.8" customHeight="1">
      <c r="A114" s="42"/>
      <c r="B114" s="48"/>
      <c r="C114" s="327" t="s">
        <v>967</v>
      </c>
      <c r="D114" s="327" t="s">
        <v>2613</v>
      </c>
      <c r="E114" s="21" t="s">
        <v>229</v>
      </c>
      <c r="F114" s="328">
        <v>121.785</v>
      </c>
      <c r="G114" s="42"/>
      <c r="H114" s="48"/>
    </row>
    <row r="115" s="2" customFormat="1" ht="16.8" customHeight="1">
      <c r="A115" s="42"/>
      <c r="B115" s="48"/>
      <c r="C115" s="327" t="s">
        <v>972</v>
      </c>
      <c r="D115" s="327" t="s">
        <v>2614</v>
      </c>
      <c r="E115" s="21" t="s">
        <v>229</v>
      </c>
      <c r="F115" s="328">
        <v>121.785</v>
      </c>
      <c r="G115" s="42"/>
      <c r="H115" s="48"/>
    </row>
    <row r="116" s="2" customFormat="1" ht="16.8" customHeight="1">
      <c r="A116" s="42"/>
      <c r="B116" s="48"/>
      <c r="C116" s="327" t="s">
        <v>1019</v>
      </c>
      <c r="D116" s="327" t="s">
        <v>2615</v>
      </c>
      <c r="E116" s="21" t="s">
        <v>229</v>
      </c>
      <c r="F116" s="328">
        <v>121.864</v>
      </c>
      <c r="G116" s="42"/>
      <c r="H116" s="48"/>
    </row>
    <row r="117" s="2" customFormat="1" ht="16.8" customHeight="1">
      <c r="A117" s="42"/>
      <c r="B117" s="48"/>
      <c r="C117" s="323" t="s">
        <v>155</v>
      </c>
      <c r="D117" s="324" t="s">
        <v>155</v>
      </c>
      <c r="E117" s="325" t="s">
        <v>28</v>
      </c>
      <c r="F117" s="326">
        <v>80</v>
      </c>
      <c r="G117" s="42"/>
      <c r="H117" s="48"/>
    </row>
    <row r="118" s="2" customFormat="1" ht="16.8" customHeight="1">
      <c r="A118" s="42"/>
      <c r="B118" s="48"/>
      <c r="C118" s="323" t="s">
        <v>154</v>
      </c>
      <c r="D118" s="324" t="s">
        <v>155</v>
      </c>
      <c r="E118" s="325" t="s">
        <v>28</v>
      </c>
      <c r="F118" s="326">
        <v>11</v>
      </c>
      <c r="G118" s="42"/>
      <c r="H118" s="48"/>
    </row>
    <row r="119" s="2" customFormat="1" ht="16.8" customHeight="1">
      <c r="A119" s="42"/>
      <c r="B119" s="48"/>
      <c r="C119" s="327" t="s">
        <v>28</v>
      </c>
      <c r="D119" s="327" t="s">
        <v>242</v>
      </c>
      <c r="E119" s="21" t="s">
        <v>28</v>
      </c>
      <c r="F119" s="328">
        <v>0</v>
      </c>
      <c r="G119" s="42"/>
      <c r="H119" s="48"/>
    </row>
    <row r="120" s="2" customFormat="1" ht="16.8" customHeight="1">
      <c r="A120" s="42"/>
      <c r="B120" s="48"/>
      <c r="C120" s="327" t="s">
        <v>28</v>
      </c>
      <c r="D120" s="327" t="s">
        <v>109</v>
      </c>
      <c r="E120" s="21" t="s">
        <v>28</v>
      </c>
      <c r="F120" s="328">
        <v>11</v>
      </c>
      <c r="G120" s="42"/>
      <c r="H120" s="48"/>
    </row>
    <row r="121" s="2" customFormat="1" ht="16.8" customHeight="1">
      <c r="A121" s="42"/>
      <c r="B121" s="48"/>
      <c r="C121" s="327" t="s">
        <v>28</v>
      </c>
      <c r="D121" s="327" t="s">
        <v>28</v>
      </c>
      <c r="E121" s="21" t="s">
        <v>28</v>
      </c>
      <c r="F121" s="328">
        <v>0</v>
      </c>
      <c r="G121" s="42"/>
      <c r="H121" s="48"/>
    </row>
    <row r="122" s="2" customFormat="1" ht="16.8" customHeight="1">
      <c r="A122" s="42"/>
      <c r="B122" s="48"/>
      <c r="C122" s="327" t="s">
        <v>154</v>
      </c>
      <c r="D122" s="327" t="s">
        <v>248</v>
      </c>
      <c r="E122" s="21" t="s">
        <v>28</v>
      </c>
      <c r="F122" s="328">
        <v>11</v>
      </c>
      <c r="G122" s="42"/>
      <c r="H122" s="48"/>
    </row>
    <row r="123" s="2" customFormat="1" ht="16.8" customHeight="1">
      <c r="A123" s="42"/>
      <c r="B123" s="48"/>
      <c r="C123" s="329" t="s">
        <v>2591</v>
      </c>
      <c r="D123" s="42"/>
      <c r="E123" s="42"/>
      <c r="F123" s="42"/>
      <c r="G123" s="42"/>
      <c r="H123" s="48"/>
    </row>
    <row r="124" s="2" customFormat="1" ht="16.8" customHeight="1">
      <c r="A124" s="42"/>
      <c r="B124" s="48"/>
      <c r="C124" s="327" t="s">
        <v>1002</v>
      </c>
      <c r="D124" s="327" t="s">
        <v>2616</v>
      </c>
      <c r="E124" s="21" t="s">
        <v>229</v>
      </c>
      <c r="F124" s="328">
        <v>11</v>
      </c>
      <c r="G124" s="42"/>
      <c r="H124" s="48"/>
    </row>
    <row r="125" s="2" customFormat="1" ht="16.8" customHeight="1">
      <c r="A125" s="42"/>
      <c r="B125" s="48"/>
      <c r="C125" s="327" t="s">
        <v>967</v>
      </c>
      <c r="D125" s="327" t="s">
        <v>2613</v>
      </c>
      <c r="E125" s="21" t="s">
        <v>229</v>
      </c>
      <c r="F125" s="328">
        <v>121.785</v>
      </c>
      <c r="G125" s="42"/>
      <c r="H125" s="48"/>
    </row>
    <row r="126" s="2" customFormat="1" ht="16.8" customHeight="1">
      <c r="A126" s="42"/>
      <c r="B126" s="48"/>
      <c r="C126" s="327" t="s">
        <v>972</v>
      </c>
      <c r="D126" s="327" t="s">
        <v>2614</v>
      </c>
      <c r="E126" s="21" t="s">
        <v>229</v>
      </c>
      <c r="F126" s="328">
        <v>121.785</v>
      </c>
      <c r="G126" s="42"/>
      <c r="H126" s="48"/>
    </row>
    <row r="127" s="2" customFormat="1" ht="16.8" customHeight="1">
      <c r="A127" s="42"/>
      <c r="B127" s="48"/>
      <c r="C127" s="327" t="s">
        <v>1007</v>
      </c>
      <c r="D127" s="327" t="s">
        <v>1008</v>
      </c>
      <c r="E127" s="21" t="s">
        <v>229</v>
      </c>
      <c r="F127" s="328">
        <v>12.65</v>
      </c>
      <c r="G127" s="42"/>
      <c r="H127" s="48"/>
    </row>
    <row r="128" s="2" customFormat="1" ht="16.8" customHeight="1">
      <c r="A128" s="42"/>
      <c r="B128" s="48"/>
      <c r="C128" s="323" t="s">
        <v>2617</v>
      </c>
      <c r="D128" s="324" t="s">
        <v>2617</v>
      </c>
      <c r="E128" s="325" t="s">
        <v>28</v>
      </c>
      <c r="F128" s="326">
        <v>14.68</v>
      </c>
      <c r="G128" s="42"/>
      <c r="H128" s="48"/>
    </row>
    <row r="129" s="2" customFormat="1" ht="16.8" customHeight="1">
      <c r="A129" s="42"/>
      <c r="B129" s="48"/>
      <c r="C129" s="323" t="s">
        <v>110</v>
      </c>
      <c r="D129" s="324" t="s">
        <v>110</v>
      </c>
      <c r="E129" s="325" t="s">
        <v>28</v>
      </c>
      <c r="F129" s="326">
        <v>801.02999999999997</v>
      </c>
      <c r="G129" s="42"/>
      <c r="H129" s="48"/>
    </row>
    <row r="130" s="2" customFormat="1" ht="16.8" customHeight="1">
      <c r="A130" s="42"/>
      <c r="B130" s="48"/>
      <c r="C130" s="327" t="s">
        <v>28</v>
      </c>
      <c r="D130" s="327" t="s">
        <v>242</v>
      </c>
      <c r="E130" s="21" t="s">
        <v>28</v>
      </c>
      <c r="F130" s="328">
        <v>0</v>
      </c>
      <c r="G130" s="42"/>
      <c r="H130" s="48"/>
    </row>
    <row r="131" s="2" customFormat="1" ht="16.8" customHeight="1">
      <c r="A131" s="42"/>
      <c r="B131" s="48"/>
      <c r="C131" s="327" t="s">
        <v>28</v>
      </c>
      <c r="D131" s="327" t="s">
        <v>467</v>
      </c>
      <c r="E131" s="21" t="s">
        <v>28</v>
      </c>
      <c r="F131" s="328">
        <v>273.89999999999998</v>
      </c>
      <c r="G131" s="42"/>
      <c r="H131" s="48"/>
    </row>
    <row r="132" s="2" customFormat="1" ht="16.8" customHeight="1">
      <c r="A132" s="42"/>
      <c r="B132" s="48"/>
      <c r="C132" s="327" t="s">
        <v>28</v>
      </c>
      <c r="D132" s="327" t="s">
        <v>468</v>
      </c>
      <c r="E132" s="21" t="s">
        <v>28</v>
      </c>
      <c r="F132" s="328">
        <v>100.58</v>
      </c>
      <c r="G132" s="42"/>
      <c r="H132" s="48"/>
    </row>
    <row r="133" s="2" customFormat="1" ht="16.8" customHeight="1">
      <c r="A133" s="42"/>
      <c r="B133" s="48"/>
      <c r="C133" s="327" t="s">
        <v>28</v>
      </c>
      <c r="D133" s="327" t="s">
        <v>469</v>
      </c>
      <c r="E133" s="21" t="s">
        <v>28</v>
      </c>
      <c r="F133" s="328">
        <v>3.1600000000000001</v>
      </c>
      <c r="G133" s="42"/>
      <c r="H133" s="48"/>
    </row>
    <row r="134" s="2" customFormat="1" ht="16.8" customHeight="1">
      <c r="A134" s="42"/>
      <c r="B134" s="48"/>
      <c r="C134" s="327" t="s">
        <v>28</v>
      </c>
      <c r="D134" s="327" t="s">
        <v>470</v>
      </c>
      <c r="E134" s="21" t="s">
        <v>28</v>
      </c>
      <c r="F134" s="328">
        <v>107.36</v>
      </c>
      <c r="G134" s="42"/>
      <c r="H134" s="48"/>
    </row>
    <row r="135" s="2" customFormat="1" ht="16.8" customHeight="1">
      <c r="A135" s="42"/>
      <c r="B135" s="48"/>
      <c r="C135" s="327" t="s">
        <v>28</v>
      </c>
      <c r="D135" s="327" t="s">
        <v>471</v>
      </c>
      <c r="E135" s="21" t="s">
        <v>28</v>
      </c>
      <c r="F135" s="328">
        <v>2.9399999999999999</v>
      </c>
      <c r="G135" s="42"/>
      <c r="H135" s="48"/>
    </row>
    <row r="136" s="2" customFormat="1" ht="16.8" customHeight="1">
      <c r="A136" s="42"/>
      <c r="B136" s="48"/>
      <c r="C136" s="327" t="s">
        <v>28</v>
      </c>
      <c r="D136" s="327" t="s">
        <v>244</v>
      </c>
      <c r="E136" s="21" t="s">
        <v>28</v>
      </c>
      <c r="F136" s="328">
        <v>0</v>
      </c>
      <c r="G136" s="42"/>
      <c r="H136" s="48"/>
    </row>
    <row r="137" s="2" customFormat="1" ht="16.8" customHeight="1">
      <c r="A137" s="42"/>
      <c r="B137" s="48"/>
      <c r="C137" s="327" t="s">
        <v>28</v>
      </c>
      <c r="D137" s="327" t="s">
        <v>472</v>
      </c>
      <c r="E137" s="21" t="s">
        <v>28</v>
      </c>
      <c r="F137" s="328">
        <v>243.28</v>
      </c>
      <c r="G137" s="42"/>
      <c r="H137" s="48"/>
    </row>
    <row r="138" s="2" customFormat="1" ht="16.8" customHeight="1">
      <c r="A138" s="42"/>
      <c r="B138" s="48"/>
      <c r="C138" s="327" t="s">
        <v>28</v>
      </c>
      <c r="D138" s="327" t="s">
        <v>473</v>
      </c>
      <c r="E138" s="21" t="s">
        <v>28</v>
      </c>
      <c r="F138" s="328">
        <v>69.810000000000002</v>
      </c>
      <c r="G138" s="42"/>
      <c r="H138" s="48"/>
    </row>
    <row r="139" s="2" customFormat="1" ht="16.8" customHeight="1">
      <c r="A139" s="42"/>
      <c r="B139" s="48"/>
      <c r="C139" s="327" t="s">
        <v>110</v>
      </c>
      <c r="D139" s="327" t="s">
        <v>248</v>
      </c>
      <c r="E139" s="21" t="s">
        <v>28</v>
      </c>
      <c r="F139" s="328">
        <v>801.02999999999997</v>
      </c>
      <c r="G139" s="42"/>
      <c r="H139" s="48"/>
    </row>
    <row r="140" s="2" customFormat="1" ht="16.8" customHeight="1">
      <c r="A140" s="42"/>
      <c r="B140" s="48"/>
      <c r="C140" s="329" t="s">
        <v>2591</v>
      </c>
      <c r="D140" s="42"/>
      <c r="E140" s="42"/>
      <c r="F140" s="42"/>
      <c r="G140" s="42"/>
      <c r="H140" s="48"/>
    </row>
    <row r="141" s="2" customFormat="1" ht="16.8" customHeight="1">
      <c r="A141" s="42"/>
      <c r="B141" s="48"/>
      <c r="C141" s="327" t="s">
        <v>463</v>
      </c>
      <c r="D141" s="327" t="s">
        <v>2618</v>
      </c>
      <c r="E141" s="21" t="s">
        <v>229</v>
      </c>
      <c r="F141" s="328">
        <v>801.02999999999997</v>
      </c>
      <c r="G141" s="42"/>
      <c r="H141" s="48"/>
    </row>
    <row r="142" s="2" customFormat="1" ht="16.8" customHeight="1">
      <c r="A142" s="42"/>
      <c r="B142" s="48"/>
      <c r="C142" s="327" t="s">
        <v>477</v>
      </c>
      <c r="D142" s="327" t="s">
        <v>2619</v>
      </c>
      <c r="E142" s="21" t="s">
        <v>229</v>
      </c>
      <c r="F142" s="328">
        <v>801.02999999999997</v>
      </c>
      <c r="G142" s="42"/>
      <c r="H142" s="48"/>
    </row>
    <row r="143" s="2" customFormat="1" ht="16.8" customHeight="1">
      <c r="A143" s="42"/>
      <c r="B143" s="48"/>
      <c r="C143" s="323" t="s">
        <v>163</v>
      </c>
      <c r="D143" s="324" t="s">
        <v>163</v>
      </c>
      <c r="E143" s="325" t="s">
        <v>28</v>
      </c>
      <c r="F143" s="326">
        <v>230.21000000000001</v>
      </c>
      <c r="G143" s="42"/>
      <c r="H143" s="48"/>
    </row>
    <row r="144" s="2" customFormat="1" ht="16.8" customHeight="1">
      <c r="A144" s="42"/>
      <c r="B144" s="48"/>
      <c r="C144" s="323" t="s">
        <v>162</v>
      </c>
      <c r="D144" s="324" t="s">
        <v>163</v>
      </c>
      <c r="E144" s="325" t="s">
        <v>28</v>
      </c>
      <c r="F144" s="326">
        <v>176.19999999999999</v>
      </c>
      <c r="G144" s="42"/>
      <c r="H144" s="48"/>
    </row>
    <row r="145" s="2" customFormat="1" ht="16.8" customHeight="1">
      <c r="A145" s="42"/>
      <c r="B145" s="48"/>
      <c r="C145" s="327" t="s">
        <v>28</v>
      </c>
      <c r="D145" s="327" t="s">
        <v>244</v>
      </c>
      <c r="E145" s="21" t="s">
        <v>28</v>
      </c>
      <c r="F145" s="328">
        <v>0</v>
      </c>
      <c r="G145" s="42"/>
      <c r="H145" s="48"/>
    </row>
    <row r="146" s="2" customFormat="1" ht="16.8" customHeight="1">
      <c r="A146" s="42"/>
      <c r="B146" s="48"/>
      <c r="C146" s="327" t="s">
        <v>28</v>
      </c>
      <c r="D146" s="327" t="s">
        <v>1132</v>
      </c>
      <c r="E146" s="21" t="s">
        <v>28</v>
      </c>
      <c r="F146" s="328">
        <v>151.80000000000001</v>
      </c>
      <c r="G146" s="42"/>
      <c r="H146" s="48"/>
    </row>
    <row r="147" s="2" customFormat="1" ht="16.8" customHeight="1">
      <c r="A147" s="42"/>
      <c r="B147" s="48"/>
      <c r="C147" s="327" t="s">
        <v>28</v>
      </c>
      <c r="D147" s="327" t="s">
        <v>246</v>
      </c>
      <c r="E147" s="21" t="s">
        <v>28</v>
      </c>
      <c r="F147" s="328">
        <v>0</v>
      </c>
      <c r="G147" s="42"/>
      <c r="H147" s="48"/>
    </row>
    <row r="148" s="2" customFormat="1" ht="16.8" customHeight="1">
      <c r="A148" s="42"/>
      <c r="B148" s="48"/>
      <c r="C148" s="327" t="s">
        <v>28</v>
      </c>
      <c r="D148" s="327" t="s">
        <v>1133</v>
      </c>
      <c r="E148" s="21" t="s">
        <v>28</v>
      </c>
      <c r="F148" s="328">
        <v>24.399999999999999</v>
      </c>
      <c r="G148" s="42"/>
      <c r="H148" s="48"/>
    </row>
    <row r="149" s="2" customFormat="1" ht="16.8" customHeight="1">
      <c r="A149" s="42"/>
      <c r="B149" s="48"/>
      <c r="C149" s="327" t="s">
        <v>28</v>
      </c>
      <c r="D149" s="327" t="s">
        <v>28</v>
      </c>
      <c r="E149" s="21" t="s">
        <v>28</v>
      </c>
      <c r="F149" s="328">
        <v>0</v>
      </c>
      <c r="G149" s="42"/>
      <c r="H149" s="48"/>
    </row>
    <row r="150" s="2" customFormat="1" ht="16.8" customHeight="1">
      <c r="A150" s="42"/>
      <c r="B150" s="48"/>
      <c r="C150" s="327" t="s">
        <v>28</v>
      </c>
      <c r="D150" s="327" t="s">
        <v>28</v>
      </c>
      <c r="E150" s="21" t="s">
        <v>28</v>
      </c>
      <c r="F150" s="328">
        <v>0</v>
      </c>
      <c r="G150" s="42"/>
      <c r="H150" s="48"/>
    </row>
    <row r="151" s="2" customFormat="1" ht="16.8" customHeight="1">
      <c r="A151" s="42"/>
      <c r="B151" s="48"/>
      <c r="C151" s="327" t="s">
        <v>162</v>
      </c>
      <c r="D151" s="327" t="s">
        <v>248</v>
      </c>
      <c r="E151" s="21" t="s">
        <v>28</v>
      </c>
      <c r="F151" s="328">
        <v>176.19999999999999</v>
      </c>
      <c r="G151" s="42"/>
      <c r="H151" s="48"/>
    </row>
    <row r="152" s="2" customFormat="1" ht="16.8" customHeight="1">
      <c r="A152" s="42"/>
      <c r="B152" s="48"/>
      <c r="C152" s="329" t="s">
        <v>2591</v>
      </c>
      <c r="D152" s="42"/>
      <c r="E152" s="42"/>
      <c r="F152" s="42"/>
      <c r="G152" s="42"/>
      <c r="H152" s="48"/>
    </row>
    <row r="153" s="2" customFormat="1" ht="16.8" customHeight="1">
      <c r="A153" s="42"/>
      <c r="B153" s="48"/>
      <c r="C153" s="327" t="s">
        <v>1128</v>
      </c>
      <c r="D153" s="327" t="s">
        <v>2620</v>
      </c>
      <c r="E153" s="21" t="s">
        <v>240</v>
      </c>
      <c r="F153" s="328">
        <v>176.19999999999999</v>
      </c>
      <c r="G153" s="42"/>
      <c r="H153" s="48"/>
    </row>
    <row r="154" s="2" customFormat="1" ht="16.8" customHeight="1">
      <c r="A154" s="42"/>
      <c r="B154" s="48"/>
      <c r="C154" s="327" t="s">
        <v>1135</v>
      </c>
      <c r="D154" s="327" t="s">
        <v>2621</v>
      </c>
      <c r="E154" s="21" t="s">
        <v>240</v>
      </c>
      <c r="F154" s="328">
        <v>185.00999999999999</v>
      </c>
      <c r="G154" s="42"/>
      <c r="H154" s="48"/>
    </row>
    <row r="155" s="2" customFormat="1" ht="16.8" customHeight="1">
      <c r="A155" s="42"/>
      <c r="B155" s="48"/>
      <c r="C155" s="323" t="s">
        <v>2622</v>
      </c>
      <c r="D155" s="324" t="s">
        <v>2622</v>
      </c>
      <c r="E155" s="325" t="s">
        <v>28</v>
      </c>
      <c r="F155" s="326">
        <v>113.622</v>
      </c>
      <c r="G155" s="42"/>
      <c r="H155" s="48"/>
    </row>
    <row r="156" s="2" customFormat="1" ht="16.8" customHeight="1">
      <c r="A156" s="42"/>
      <c r="B156" s="48"/>
      <c r="C156" s="323" t="s">
        <v>2623</v>
      </c>
      <c r="D156" s="324" t="s">
        <v>2623</v>
      </c>
      <c r="E156" s="325" t="s">
        <v>28</v>
      </c>
      <c r="F156" s="326">
        <v>72.917000000000002</v>
      </c>
      <c r="G156" s="42"/>
      <c r="H156" s="48"/>
    </row>
    <row r="157" s="2" customFormat="1" ht="16.8" customHeight="1">
      <c r="A157" s="42"/>
      <c r="B157" s="48"/>
      <c r="C157" s="323" t="s">
        <v>2624</v>
      </c>
      <c r="D157" s="324" t="s">
        <v>2624</v>
      </c>
      <c r="E157" s="325" t="s">
        <v>28</v>
      </c>
      <c r="F157" s="326">
        <v>40.704999999999998</v>
      </c>
      <c r="G157" s="42"/>
      <c r="H157" s="48"/>
    </row>
    <row r="158" s="2" customFormat="1" ht="16.8" customHeight="1">
      <c r="A158" s="42"/>
      <c r="B158" s="48"/>
      <c r="C158" s="323" t="s">
        <v>2625</v>
      </c>
      <c r="D158" s="324" t="s">
        <v>2625</v>
      </c>
      <c r="E158" s="325" t="s">
        <v>28</v>
      </c>
      <c r="F158" s="326">
        <v>3008.0700000000002</v>
      </c>
      <c r="G158" s="42"/>
      <c r="H158" s="48"/>
    </row>
    <row r="159" s="2" customFormat="1" ht="16.8" customHeight="1">
      <c r="A159" s="42"/>
      <c r="B159" s="48"/>
      <c r="C159" s="323" t="s">
        <v>2626</v>
      </c>
      <c r="D159" s="324" t="s">
        <v>2626</v>
      </c>
      <c r="E159" s="325" t="s">
        <v>28</v>
      </c>
      <c r="F159" s="326">
        <v>4297.2420000000002</v>
      </c>
      <c r="G159" s="42"/>
      <c r="H159" s="48"/>
    </row>
    <row r="160" s="2" customFormat="1" ht="16.8" customHeight="1">
      <c r="A160" s="42"/>
      <c r="B160" s="48"/>
      <c r="C160" s="323" t="s">
        <v>1203</v>
      </c>
      <c r="D160" s="324" t="s">
        <v>2626</v>
      </c>
      <c r="E160" s="325" t="s">
        <v>28</v>
      </c>
      <c r="F160" s="326">
        <v>1289.172</v>
      </c>
      <c r="G160" s="42"/>
      <c r="H160" s="48"/>
    </row>
    <row r="161" s="2" customFormat="1" ht="16.8" customHeight="1">
      <c r="A161" s="42"/>
      <c r="B161" s="48"/>
      <c r="C161" s="327" t="s">
        <v>28</v>
      </c>
      <c r="D161" s="327" t="s">
        <v>1201</v>
      </c>
      <c r="E161" s="21" t="s">
        <v>28</v>
      </c>
      <c r="F161" s="328">
        <v>922.50099999999998</v>
      </c>
      <c r="G161" s="42"/>
      <c r="H161" s="48"/>
    </row>
    <row r="162" s="2" customFormat="1" ht="16.8" customHeight="1">
      <c r="A162" s="42"/>
      <c r="B162" s="48"/>
      <c r="C162" s="327" t="s">
        <v>28</v>
      </c>
      <c r="D162" s="327" t="s">
        <v>1202</v>
      </c>
      <c r="E162" s="21" t="s">
        <v>28</v>
      </c>
      <c r="F162" s="328">
        <v>366.67099999999999</v>
      </c>
      <c r="G162" s="42"/>
      <c r="H162" s="48"/>
    </row>
    <row r="163" s="2" customFormat="1" ht="16.8" customHeight="1">
      <c r="A163" s="42"/>
      <c r="B163" s="48"/>
      <c r="C163" s="327" t="s">
        <v>1203</v>
      </c>
      <c r="D163" s="327" t="s">
        <v>248</v>
      </c>
      <c r="E163" s="21" t="s">
        <v>28</v>
      </c>
      <c r="F163" s="328">
        <v>1289.172</v>
      </c>
      <c r="G163" s="42"/>
      <c r="H163" s="48"/>
    </row>
    <row r="164" s="2" customFormat="1" ht="16.8" customHeight="1">
      <c r="A164" s="42"/>
      <c r="B164" s="48"/>
      <c r="C164" s="323" t="s">
        <v>113</v>
      </c>
      <c r="D164" s="324" t="s">
        <v>113</v>
      </c>
      <c r="E164" s="325" t="s">
        <v>28</v>
      </c>
      <c r="F164" s="326">
        <v>0.77000000000000002</v>
      </c>
      <c r="G164" s="42"/>
      <c r="H164" s="48"/>
    </row>
    <row r="165" s="2" customFormat="1" ht="16.8" customHeight="1">
      <c r="A165" s="42"/>
      <c r="B165" s="48"/>
      <c r="C165" s="327" t="s">
        <v>28</v>
      </c>
      <c r="D165" s="327" t="s">
        <v>242</v>
      </c>
      <c r="E165" s="21" t="s">
        <v>28</v>
      </c>
      <c r="F165" s="328">
        <v>0</v>
      </c>
      <c r="G165" s="42"/>
      <c r="H165" s="48"/>
    </row>
    <row r="166" s="2" customFormat="1" ht="16.8" customHeight="1">
      <c r="A166" s="42"/>
      <c r="B166" s="48"/>
      <c r="C166" s="327" t="s">
        <v>28</v>
      </c>
      <c r="D166" s="327" t="s">
        <v>399</v>
      </c>
      <c r="E166" s="21" t="s">
        <v>28</v>
      </c>
      <c r="F166" s="328">
        <v>0.77000000000000002</v>
      </c>
      <c r="G166" s="42"/>
      <c r="H166" s="48"/>
    </row>
    <row r="167" s="2" customFormat="1" ht="16.8" customHeight="1">
      <c r="A167" s="42"/>
      <c r="B167" s="48"/>
      <c r="C167" s="327" t="s">
        <v>113</v>
      </c>
      <c r="D167" s="327" t="s">
        <v>248</v>
      </c>
      <c r="E167" s="21" t="s">
        <v>28</v>
      </c>
      <c r="F167" s="328">
        <v>0.77000000000000002</v>
      </c>
      <c r="G167" s="42"/>
      <c r="H167" s="48"/>
    </row>
    <row r="168" s="2" customFormat="1" ht="16.8" customHeight="1">
      <c r="A168" s="42"/>
      <c r="B168" s="48"/>
      <c r="C168" s="329" t="s">
        <v>2591</v>
      </c>
      <c r="D168" s="42"/>
      <c r="E168" s="42"/>
      <c r="F168" s="42"/>
      <c r="G168" s="42"/>
      <c r="H168" s="48"/>
    </row>
    <row r="169" s="2" customFormat="1" ht="16.8" customHeight="1">
      <c r="A169" s="42"/>
      <c r="B169" s="48"/>
      <c r="C169" s="327" t="s">
        <v>395</v>
      </c>
      <c r="D169" s="327" t="s">
        <v>2627</v>
      </c>
      <c r="E169" s="21" t="s">
        <v>303</v>
      </c>
      <c r="F169" s="328">
        <v>0.77000000000000002</v>
      </c>
      <c r="G169" s="42"/>
      <c r="H169" s="48"/>
    </row>
    <row r="170" s="2" customFormat="1" ht="16.8" customHeight="1">
      <c r="A170" s="42"/>
      <c r="B170" s="48"/>
      <c r="C170" s="327" t="s">
        <v>416</v>
      </c>
      <c r="D170" s="327" t="s">
        <v>2628</v>
      </c>
      <c r="E170" s="21" t="s">
        <v>303</v>
      </c>
      <c r="F170" s="328">
        <v>0.77000000000000002</v>
      </c>
      <c r="G170" s="42"/>
      <c r="H170" s="48"/>
    </row>
    <row r="171" s="2" customFormat="1" ht="16.8" customHeight="1">
      <c r="A171" s="42"/>
      <c r="B171" s="48"/>
      <c r="C171" s="327" t="s">
        <v>426</v>
      </c>
      <c r="D171" s="327" t="s">
        <v>2629</v>
      </c>
      <c r="E171" s="21" t="s">
        <v>303</v>
      </c>
      <c r="F171" s="328">
        <v>0.77000000000000002</v>
      </c>
      <c r="G171" s="42"/>
      <c r="H171" s="48"/>
    </row>
    <row r="172" s="2" customFormat="1" ht="16.8" customHeight="1">
      <c r="A172" s="42"/>
      <c r="B172" s="48"/>
      <c r="C172" s="323" t="s">
        <v>178</v>
      </c>
      <c r="D172" s="324" t="s">
        <v>178</v>
      </c>
      <c r="E172" s="325" t="s">
        <v>28</v>
      </c>
      <c r="F172" s="326">
        <v>11.705</v>
      </c>
      <c r="G172" s="42"/>
      <c r="H172" s="48"/>
    </row>
    <row r="173" s="2" customFormat="1" ht="16.8" customHeight="1">
      <c r="A173" s="42"/>
      <c r="B173" s="48"/>
      <c r="C173" s="323" t="s">
        <v>177</v>
      </c>
      <c r="D173" s="324" t="s">
        <v>178</v>
      </c>
      <c r="E173" s="325" t="s">
        <v>28</v>
      </c>
      <c r="F173" s="326">
        <v>4.3440000000000003</v>
      </c>
      <c r="G173" s="42"/>
      <c r="H173" s="48"/>
    </row>
    <row r="174" s="2" customFormat="1" ht="16.8" customHeight="1">
      <c r="A174" s="42"/>
      <c r="B174" s="48"/>
      <c r="C174" s="327" t="s">
        <v>28</v>
      </c>
      <c r="D174" s="327" t="s">
        <v>405</v>
      </c>
      <c r="E174" s="21" t="s">
        <v>28</v>
      </c>
      <c r="F174" s="328">
        <v>1.8009999999999999</v>
      </c>
      <c r="G174" s="42"/>
      <c r="H174" s="48"/>
    </row>
    <row r="175" s="2" customFormat="1" ht="16.8" customHeight="1">
      <c r="A175" s="42"/>
      <c r="B175" s="48"/>
      <c r="C175" s="327" t="s">
        <v>28</v>
      </c>
      <c r="D175" s="327" t="s">
        <v>406</v>
      </c>
      <c r="E175" s="21" t="s">
        <v>28</v>
      </c>
      <c r="F175" s="328">
        <v>1.2</v>
      </c>
      <c r="G175" s="42"/>
      <c r="H175" s="48"/>
    </row>
    <row r="176" s="2" customFormat="1" ht="16.8" customHeight="1">
      <c r="A176" s="42"/>
      <c r="B176" s="48"/>
      <c r="C176" s="327" t="s">
        <v>28</v>
      </c>
      <c r="D176" s="327" t="s">
        <v>407</v>
      </c>
      <c r="E176" s="21" t="s">
        <v>28</v>
      </c>
      <c r="F176" s="328">
        <v>1.343</v>
      </c>
      <c r="G176" s="42"/>
      <c r="H176" s="48"/>
    </row>
    <row r="177" s="2" customFormat="1" ht="16.8" customHeight="1">
      <c r="A177" s="42"/>
      <c r="B177" s="48"/>
      <c r="C177" s="327" t="s">
        <v>177</v>
      </c>
      <c r="D177" s="327" t="s">
        <v>248</v>
      </c>
      <c r="E177" s="21" t="s">
        <v>28</v>
      </c>
      <c r="F177" s="328">
        <v>4.3440000000000003</v>
      </c>
      <c r="G177" s="42"/>
      <c r="H177" s="48"/>
    </row>
    <row r="178" s="2" customFormat="1" ht="16.8" customHeight="1">
      <c r="A178" s="42"/>
      <c r="B178" s="48"/>
      <c r="C178" s="329" t="s">
        <v>2591</v>
      </c>
      <c r="D178" s="42"/>
      <c r="E178" s="42"/>
      <c r="F178" s="42"/>
      <c r="G178" s="42"/>
      <c r="H178" s="48"/>
    </row>
    <row r="179" s="2" customFormat="1" ht="16.8" customHeight="1">
      <c r="A179" s="42"/>
      <c r="B179" s="48"/>
      <c r="C179" s="327" t="s">
        <v>401</v>
      </c>
      <c r="D179" s="327" t="s">
        <v>2594</v>
      </c>
      <c r="E179" s="21" t="s">
        <v>303</v>
      </c>
      <c r="F179" s="328">
        <v>4.3440000000000003</v>
      </c>
      <c r="G179" s="42"/>
      <c r="H179" s="48"/>
    </row>
    <row r="180" s="2" customFormat="1" ht="16.8" customHeight="1">
      <c r="A180" s="42"/>
      <c r="B180" s="48"/>
      <c r="C180" s="327" t="s">
        <v>421</v>
      </c>
      <c r="D180" s="327" t="s">
        <v>2630</v>
      </c>
      <c r="E180" s="21" t="s">
        <v>303</v>
      </c>
      <c r="F180" s="328">
        <v>4.3440000000000003</v>
      </c>
      <c r="G180" s="42"/>
      <c r="H180" s="48"/>
    </row>
    <row r="181" s="2" customFormat="1" ht="16.8" customHeight="1">
      <c r="A181" s="42"/>
      <c r="B181" s="48"/>
      <c r="C181" s="323" t="s">
        <v>115</v>
      </c>
      <c r="D181" s="324" t="s">
        <v>115</v>
      </c>
      <c r="E181" s="325" t="s">
        <v>28</v>
      </c>
      <c r="F181" s="326">
        <v>6.2130000000000001</v>
      </c>
      <c r="G181" s="42"/>
      <c r="H181" s="48"/>
    </row>
    <row r="182" s="2" customFormat="1" ht="16.8" customHeight="1">
      <c r="A182" s="42"/>
      <c r="B182" s="48"/>
      <c r="C182" s="327" t="s">
        <v>28</v>
      </c>
      <c r="D182" s="327" t="s">
        <v>441</v>
      </c>
      <c r="E182" s="21" t="s">
        <v>28</v>
      </c>
      <c r="F182" s="328">
        <v>0</v>
      </c>
      <c r="G182" s="42"/>
      <c r="H182" s="48"/>
    </row>
    <row r="183" s="2" customFormat="1" ht="16.8" customHeight="1">
      <c r="A183" s="42"/>
      <c r="B183" s="48"/>
      <c r="C183" s="327" t="s">
        <v>28</v>
      </c>
      <c r="D183" s="327" t="s">
        <v>1173</v>
      </c>
      <c r="E183" s="21" t="s">
        <v>28</v>
      </c>
      <c r="F183" s="328">
        <v>1.2250000000000001</v>
      </c>
      <c r="G183" s="42"/>
      <c r="H183" s="48"/>
    </row>
    <row r="184" s="2" customFormat="1" ht="16.8" customHeight="1">
      <c r="A184" s="42"/>
      <c r="B184" s="48"/>
      <c r="C184" s="327" t="s">
        <v>28</v>
      </c>
      <c r="D184" s="327" t="s">
        <v>1174</v>
      </c>
      <c r="E184" s="21" t="s">
        <v>28</v>
      </c>
      <c r="F184" s="328">
        <v>2.3999999999999999</v>
      </c>
      <c r="G184" s="42"/>
      <c r="H184" s="48"/>
    </row>
    <row r="185" s="2" customFormat="1" ht="16.8" customHeight="1">
      <c r="A185" s="42"/>
      <c r="B185" s="48"/>
      <c r="C185" s="327" t="s">
        <v>28</v>
      </c>
      <c r="D185" s="327" t="s">
        <v>1175</v>
      </c>
      <c r="E185" s="21" t="s">
        <v>28</v>
      </c>
      <c r="F185" s="328">
        <v>1.363</v>
      </c>
      <c r="G185" s="42"/>
      <c r="H185" s="48"/>
    </row>
    <row r="186" s="2" customFormat="1" ht="16.8" customHeight="1">
      <c r="A186" s="42"/>
      <c r="B186" s="48"/>
      <c r="C186" s="327" t="s">
        <v>28</v>
      </c>
      <c r="D186" s="327" t="s">
        <v>1173</v>
      </c>
      <c r="E186" s="21" t="s">
        <v>28</v>
      </c>
      <c r="F186" s="328">
        <v>1.2250000000000001</v>
      </c>
      <c r="G186" s="42"/>
      <c r="H186" s="48"/>
    </row>
    <row r="187" s="2" customFormat="1" ht="16.8" customHeight="1">
      <c r="A187" s="42"/>
      <c r="B187" s="48"/>
      <c r="C187" s="327" t="s">
        <v>115</v>
      </c>
      <c r="D187" s="327" t="s">
        <v>248</v>
      </c>
      <c r="E187" s="21" t="s">
        <v>28</v>
      </c>
      <c r="F187" s="328">
        <v>6.2130000000000001</v>
      </c>
      <c r="G187" s="42"/>
      <c r="H187" s="48"/>
    </row>
    <row r="188" s="2" customFormat="1" ht="16.8" customHeight="1">
      <c r="A188" s="42"/>
      <c r="B188" s="48"/>
      <c r="C188" s="329" t="s">
        <v>2591</v>
      </c>
      <c r="D188" s="42"/>
      <c r="E188" s="42"/>
      <c r="F188" s="42"/>
      <c r="G188" s="42"/>
      <c r="H188" s="48"/>
    </row>
    <row r="189" s="2" customFormat="1" ht="16.8" customHeight="1">
      <c r="A189" s="42"/>
      <c r="B189" s="48"/>
      <c r="C189" s="327" t="s">
        <v>1170</v>
      </c>
      <c r="D189" s="327" t="s">
        <v>2631</v>
      </c>
      <c r="E189" s="21" t="s">
        <v>229</v>
      </c>
      <c r="F189" s="328">
        <v>6.2130000000000001</v>
      </c>
      <c r="G189" s="42"/>
      <c r="H189" s="48"/>
    </row>
    <row r="190" s="2" customFormat="1" ht="16.8" customHeight="1">
      <c r="A190" s="42"/>
      <c r="B190" s="48"/>
      <c r="C190" s="327" t="s">
        <v>1177</v>
      </c>
      <c r="D190" s="327" t="s">
        <v>2632</v>
      </c>
      <c r="E190" s="21" t="s">
        <v>229</v>
      </c>
      <c r="F190" s="328">
        <v>6.2130000000000001</v>
      </c>
      <c r="G190" s="42"/>
      <c r="H190" s="48"/>
    </row>
    <row r="191" s="2" customFormat="1" ht="16.8" customHeight="1">
      <c r="A191" s="42"/>
      <c r="B191" s="48"/>
      <c r="C191" s="323" t="s">
        <v>117</v>
      </c>
      <c r="D191" s="324" t="s">
        <v>117</v>
      </c>
      <c r="E191" s="325" t="s">
        <v>28</v>
      </c>
      <c r="F191" s="326">
        <v>4.9880000000000004</v>
      </c>
      <c r="G191" s="42"/>
      <c r="H191" s="48"/>
    </row>
    <row r="192" s="2" customFormat="1" ht="16.8" customHeight="1">
      <c r="A192" s="42"/>
      <c r="B192" s="48"/>
      <c r="C192" s="327" t="s">
        <v>28</v>
      </c>
      <c r="D192" s="327" t="s">
        <v>1174</v>
      </c>
      <c r="E192" s="21" t="s">
        <v>28</v>
      </c>
      <c r="F192" s="328">
        <v>2.3999999999999999</v>
      </c>
      <c r="G192" s="42"/>
      <c r="H192" s="48"/>
    </row>
    <row r="193" s="2" customFormat="1" ht="16.8" customHeight="1">
      <c r="A193" s="42"/>
      <c r="B193" s="48"/>
      <c r="C193" s="327" t="s">
        <v>28</v>
      </c>
      <c r="D193" s="327" t="s">
        <v>1175</v>
      </c>
      <c r="E193" s="21" t="s">
        <v>28</v>
      </c>
      <c r="F193" s="328">
        <v>1.363</v>
      </c>
      <c r="G193" s="42"/>
      <c r="H193" s="48"/>
    </row>
    <row r="194" s="2" customFormat="1" ht="16.8" customHeight="1">
      <c r="A194" s="42"/>
      <c r="B194" s="48"/>
      <c r="C194" s="327" t="s">
        <v>28</v>
      </c>
      <c r="D194" s="327" t="s">
        <v>1173</v>
      </c>
      <c r="E194" s="21" t="s">
        <v>28</v>
      </c>
      <c r="F194" s="328">
        <v>1.2250000000000001</v>
      </c>
      <c r="G194" s="42"/>
      <c r="H194" s="48"/>
    </row>
    <row r="195" s="2" customFormat="1" ht="16.8" customHeight="1">
      <c r="A195" s="42"/>
      <c r="B195" s="48"/>
      <c r="C195" s="327" t="s">
        <v>117</v>
      </c>
      <c r="D195" s="327" t="s">
        <v>564</v>
      </c>
      <c r="E195" s="21" t="s">
        <v>28</v>
      </c>
      <c r="F195" s="328">
        <v>4.9880000000000004</v>
      </c>
      <c r="G195" s="42"/>
      <c r="H195" s="48"/>
    </row>
    <row r="196" s="2" customFormat="1" ht="16.8" customHeight="1">
      <c r="A196" s="42"/>
      <c r="B196" s="48"/>
      <c r="C196" s="329" t="s">
        <v>2591</v>
      </c>
      <c r="D196" s="42"/>
      <c r="E196" s="42"/>
      <c r="F196" s="42"/>
      <c r="G196" s="42"/>
      <c r="H196" s="48"/>
    </row>
    <row r="197" s="2" customFormat="1" ht="16.8" customHeight="1">
      <c r="A197" s="42"/>
      <c r="B197" s="48"/>
      <c r="C197" s="327" t="s">
        <v>1170</v>
      </c>
      <c r="D197" s="327" t="s">
        <v>2631</v>
      </c>
      <c r="E197" s="21" t="s">
        <v>229</v>
      </c>
      <c r="F197" s="328">
        <v>6.2130000000000001</v>
      </c>
      <c r="G197" s="42"/>
      <c r="H197" s="48"/>
    </row>
    <row r="198" s="2" customFormat="1" ht="16.8" customHeight="1">
      <c r="A198" s="42"/>
      <c r="B198" s="48"/>
      <c r="C198" s="327" t="s">
        <v>1154</v>
      </c>
      <c r="D198" s="327" t="s">
        <v>2633</v>
      </c>
      <c r="E198" s="21" t="s">
        <v>229</v>
      </c>
      <c r="F198" s="328">
        <v>4.9880000000000004</v>
      </c>
      <c r="G198" s="42"/>
      <c r="H198" s="48"/>
    </row>
    <row r="199" s="2" customFormat="1" ht="16.8" customHeight="1">
      <c r="A199" s="42"/>
      <c r="B199" s="48"/>
      <c r="C199" s="327" t="s">
        <v>1159</v>
      </c>
      <c r="D199" s="327" t="s">
        <v>2634</v>
      </c>
      <c r="E199" s="21" t="s">
        <v>229</v>
      </c>
      <c r="F199" s="328">
        <v>4.9880000000000004</v>
      </c>
      <c r="G199" s="42"/>
      <c r="H199" s="48"/>
    </row>
    <row r="200" s="2" customFormat="1" ht="16.8" customHeight="1">
      <c r="A200" s="42"/>
      <c r="B200" s="48"/>
      <c r="C200" s="323" t="s">
        <v>2635</v>
      </c>
      <c r="D200" s="324" t="s">
        <v>2635</v>
      </c>
      <c r="E200" s="325" t="s">
        <v>28</v>
      </c>
      <c r="F200" s="326">
        <v>38.213000000000001</v>
      </c>
      <c r="G200" s="42"/>
      <c r="H200" s="48"/>
    </row>
    <row r="201" s="2" customFormat="1" ht="16.8" customHeight="1">
      <c r="A201" s="42"/>
      <c r="B201" s="48"/>
      <c r="C201" s="323" t="s">
        <v>160</v>
      </c>
      <c r="D201" s="324" t="s">
        <v>160</v>
      </c>
      <c r="E201" s="325" t="s">
        <v>28</v>
      </c>
      <c r="F201" s="326">
        <v>283.12099999999998</v>
      </c>
      <c r="G201" s="42"/>
      <c r="H201" s="48"/>
    </row>
    <row r="202" s="2" customFormat="1" ht="16.8" customHeight="1">
      <c r="A202" s="42"/>
      <c r="B202" s="48"/>
      <c r="C202" s="323" t="s">
        <v>159</v>
      </c>
      <c r="D202" s="324" t="s">
        <v>160</v>
      </c>
      <c r="E202" s="325" t="s">
        <v>28</v>
      </c>
      <c r="F202" s="326">
        <v>356.39699999999999</v>
      </c>
      <c r="G202" s="42"/>
      <c r="H202" s="48"/>
    </row>
    <row r="203" s="2" customFormat="1" ht="16.8" customHeight="1">
      <c r="A203" s="42"/>
      <c r="B203" s="48"/>
      <c r="C203" s="327" t="s">
        <v>28</v>
      </c>
      <c r="D203" s="327" t="s">
        <v>242</v>
      </c>
      <c r="E203" s="21" t="s">
        <v>28</v>
      </c>
      <c r="F203" s="328">
        <v>0</v>
      </c>
      <c r="G203" s="42"/>
      <c r="H203" s="48"/>
    </row>
    <row r="204" s="2" customFormat="1" ht="16.8" customHeight="1">
      <c r="A204" s="42"/>
      <c r="B204" s="48"/>
      <c r="C204" s="327" t="s">
        <v>28</v>
      </c>
      <c r="D204" s="327" t="s">
        <v>1102</v>
      </c>
      <c r="E204" s="21" t="s">
        <v>28</v>
      </c>
      <c r="F204" s="328">
        <v>8.5500000000000007</v>
      </c>
      <c r="G204" s="42"/>
      <c r="H204" s="48"/>
    </row>
    <row r="205" s="2" customFormat="1" ht="16.8" customHeight="1">
      <c r="A205" s="42"/>
      <c r="B205" s="48"/>
      <c r="C205" s="327" t="s">
        <v>28</v>
      </c>
      <c r="D205" s="327" t="s">
        <v>1103</v>
      </c>
      <c r="E205" s="21" t="s">
        <v>28</v>
      </c>
      <c r="F205" s="328">
        <v>2.79</v>
      </c>
      <c r="G205" s="42"/>
      <c r="H205" s="48"/>
    </row>
    <row r="206" s="2" customFormat="1" ht="16.8" customHeight="1">
      <c r="A206" s="42"/>
      <c r="B206" s="48"/>
      <c r="C206" s="327" t="s">
        <v>28</v>
      </c>
      <c r="D206" s="327" t="s">
        <v>1104</v>
      </c>
      <c r="E206" s="21" t="s">
        <v>28</v>
      </c>
      <c r="F206" s="328">
        <v>4.7199999999999998</v>
      </c>
      <c r="G206" s="42"/>
      <c r="H206" s="48"/>
    </row>
    <row r="207" s="2" customFormat="1" ht="16.8" customHeight="1">
      <c r="A207" s="42"/>
      <c r="B207" s="48"/>
      <c r="C207" s="327" t="s">
        <v>28</v>
      </c>
      <c r="D207" s="327" t="s">
        <v>1105</v>
      </c>
      <c r="E207" s="21" t="s">
        <v>28</v>
      </c>
      <c r="F207" s="328">
        <v>3.2309999999999999</v>
      </c>
      <c r="G207" s="42"/>
      <c r="H207" s="48"/>
    </row>
    <row r="208" s="2" customFormat="1" ht="16.8" customHeight="1">
      <c r="A208" s="42"/>
      <c r="B208" s="48"/>
      <c r="C208" s="327" t="s">
        <v>28</v>
      </c>
      <c r="D208" s="327" t="s">
        <v>1106</v>
      </c>
      <c r="E208" s="21" t="s">
        <v>28</v>
      </c>
      <c r="F208" s="328">
        <v>1.9379999999999999</v>
      </c>
      <c r="G208" s="42"/>
      <c r="H208" s="48"/>
    </row>
    <row r="209" s="2" customFormat="1" ht="16.8" customHeight="1">
      <c r="A209" s="42"/>
      <c r="B209" s="48"/>
      <c r="C209" s="327" t="s">
        <v>28</v>
      </c>
      <c r="D209" s="327" t="s">
        <v>244</v>
      </c>
      <c r="E209" s="21" t="s">
        <v>28</v>
      </c>
      <c r="F209" s="328">
        <v>0</v>
      </c>
      <c r="G209" s="42"/>
      <c r="H209" s="48"/>
    </row>
    <row r="210" s="2" customFormat="1" ht="16.8" customHeight="1">
      <c r="A210" s="42"/>
      <c r="B210" s="48"/>
      <c r="C210" s="327" t="s">
        <v>28</v>
      </c>
      <c r="D210" s="327" t="s">
        <v>1107</v>
      </c>
      <c r="E210" s="21" t="s">
        <v>28</v>
      </c>
      <c r="F210" s="328">
        <v>5.681</v>
      </c>
      <c r="G210" s="42"/>
      <c r="H210" s="48"/>
    </row>
    <row r="211" s="2" customFormat="1" ht="16.8" customHeight="1">
      <c r="A211" s="42"/>
      <c r="B211" s="48"/>
      <c r="C211" s="327" t="s">
        <v>28</v>
      </c>
      <c r="D211" s="327" t="s">
        <v>1109</v>
      </c>
      <c r="E211" s="21" t="s">
        <v>28</v>
      </c>
      <c r="F211" s="328">
        <v>100.41800000000001</v>
      </c>
      <c r="G211" s="42"/>
      <c r="H211" s="48"/>
    </row>
    <row r="212" s="2" customFormat="1" ht="16.8" customHeight="1">
      <c r="A212" s="42"/>
      <c r="B212" s="48"/>
      <c r="C212" s="327" t="s">
        <v>28</v>
      </c>
      <c r="D212" s="327" t="s">
        <v>1110</v>
      </c>
      <c r="E212" s="21" t="s">
        <v>28</v>
      </c>
      <c r="F212" s="328">
        <v>186.46100000000001</v>
      </c>
      <c r="G212" s="42"/>
      <c r="H212" s="48"/>
    </row>
    <row r="213" s="2" customFormat="1" ht="16.8" customHeight="1">
      <c r="A213" s="42"/>
      <c r="B213" s="48"/>
      <c r="C213" s="327" t="s">
        <v>28</v>
      </c>
      <c r="D213" s="327" t="s">
        <v>1111</v>
      </c>
      <c r="E213" s="21" t="s">
        <v>28</v>
      </c>
      <c r="F213" s="328">
        <v>2.048</v>
      </c>
      <c r="G213" s="42"/>
      <c r="H213" s="48"/>
    </row>
    <row r="214" s="2" customFormat="1" ht="16.8" customHeight="1">
      <c r="A214" s="42"/>
      <c r="B214" s="48"/>
      <c r="C214" s="327" t="s">
        <v>28</v>
      </c>
      <c r="D214" s="327" t="s">
        <v>1112</v>
      </c>
      <c r="E214" s="21" t="s">
        <v>28</v>
      </c>
      <c r="F214" s="328">
        <v>2.79</v>
      </c>
      <c r="G214" s="42"/>
      <c r="H214" s="48"/>
    </row>
    <row r="215" s="2" customFormat="1" ht="16.8" customHeight="1">
      <c r="A215" s="42"/>
      <c r="B215" s="48"/>
      <c r="C215" s="327" t="s">
        <v>28</v>
      </c>
      <c r="D215" s="327" t="s">
        <v>1113</v>
      </c>
      <c r="E215" s="21" t="s">
        <v>28</v>
      </c>
      <c r="F215" s="328">
        <v>2.3399999999999999</v>
      </c>
      <c r="G215" s="42"/>
      <c r="H215" s="48"/>
    </row>
    <row r="216" s="2" customFormat="1" ht="16.8" customHeight="1">
      <c r="A216" s="42"/>
      <c r="B216" s="48"/>
      <c r="C216" s="327" t="s">
        <v>28</v>
      </c>
      <c r="D216" s="327" t="s">
        <v>246</v>
      </c>
      <c r="E216" s="21" t="s">
        <v>28</v>
      </c>
      <c r="F216" s="328">
        <v>0</v>
      </c>
      <c r="G216" s="42"/>
      <c r="H216" s="48"/>
    </row>
    <row r="217" s="2" customFormat="1" ht="16.8" customHeight="1">
      <c r="A217" s="42"/>
      <c r="B217" s="48"/>
      <c r="C217" s="327" t="s">
        <v>167</v>
      </c>
      <c r="D217" s="327" t="s">
        <v>1114</v>
      </c>
      <c r="E217" s="21" t="s">
        <v>28</v>
      </c>
      <c r="F217" s="328">
        <v>35.43</v>
      </c>
      <c r="G217" s="42"/>
      <c r="H217" s="48"/>
    </row>
    <row r="218" s="2" customFormat="1" ht="16.8" customHeight="1">
      <c r="A218" s="42"/>
      <c r="B218" s="48"/>
      <c r="C218" s="327" t="s">
        <v>28</v>
      </c>
      <c r="D218" s="327" t="s">
        <v>28</v>
      </c>
      <c r="E218" s="21" t="s">
        <v>28</v>
      </c>
      <c r="F218" s="328">
        <v>0</v>
      </c>
      <c r="G218" s="42"/>
      <c r="H218" s="48"/>
    </row>
    <row r="219" s="2" customFormat="1" ht="16.8" customHeight="1">
      <c r="A219" s="42"/>
      <c r="B219" s="48"/>
      <c r="C219" s="327" t="s">
        <v>159</v>
      </c>
      <c r="D219" s="327" t="s">
        <v>248</v>
      </c>
      <c r="E219" s="21" t="s">
        <v>28</v>
      </c>
      <c r="F219" s="328">
        <v>356.39699999999999</v>
      </c>
      <c r="G219" s="42"/>
      <c r="H219" s="48"/>
    </row>
    <row r="220" s="2" customFormat="1" ht="16.8" customHeight="1">
      <c r="A220" s="42"/>
      <c r="B220" s="48"/>
      <c r="C220" s="329" t="s">
        <v>2591</v>
      </c>
      <c r="D220" s="42"/>
      <c r="E220" s="42"/>
      <c r="F220" s="42"/>
      <c r="G220" s="42"/>
      <c r="H220" s="48"/>
    </row>
    <row r="221" s="2" customFormat="1" ht="16.8" customHeight="1">
      <c r="A221" s="42"/>
      <c r="B221" s="48"/>
      <c r="C221" s="327" t="s">
        <v>1098</v>
      </c>
      <c r="D221" s="327" t="s">
        <v>2636</v>
      </c>
      <c r="E221" s="21" t="s">
        <v>229</v>
      </c>
      <c r="F221" s="328">
        <v>356.39699999999999</v>
      </c>
      <c r="G221" s="42"/>
      <c r="H221" s="48"/>
    </row>
    <row r="222" s="2" customFormat="1" ht="16.8" customHeight="1">
      <c r="A222" s="42"/>
      <c r="B222" s="48"/>
      <c r="C222" s="327" t="s">
        <v>1058</v>
      </c>
      <c r="D222" s="327" t="s">
        <v>2637</v>
      </c>
      <c r="E222" s="21" t="s">
        <v>229</v>
      </c>
      <c r="F222" s="328">
        <v>356.39699999999999</v>
      </c>
      <c r="G222" s="42"/>
      <c r="H222" s="48"/>
    </row>
    <row r="223" s="2" customFormat="1" ht="16.8" customHeight="1">
      <c r="A223" s="42"/>
      <c r="B223" s="48"/>
      <c r="C223" s="327" t="s">
        <v>1123</v>
      </c>
      <c r="D223" s="327" t="s">
        <v>2638</v>
      </c>
      <c r="E223" s="21" t="s">
        <v>229</v>
      </c>
      <c r="F223" s="328">
        <v>356.39699999999999</v>
      </c>
      <c r="G223" s="42"/>
      <c r="H223" s="48"/>
    </row>
    <row r="224" s="2" customFormat="1" ht="16.8" customHeight="1">
      <c r="A224" s="42"/>
      <c r="B224" s="48"/>
      <c r="C224" s="327" t="s">
        <v>1116</v>
      </c>
      <c r="D224" s="327" t="s">
        <v>2639</v>
      </c>
      <c r="E224" s="21" t="s">
        <v>229</v>
      </c>
      <c r="F224" s="328">
        <v>392.03699999999998</v>
      </c>
      <c r="G224" s="42"/>
      <c r="H224" s="48"/>
    </row>
    <row r="225" s="2" customFormat="1" ht="16.8" customHeight="1">
      <c r="A225" s="42"/>
      <c r="B225" s="48"/>
      <c r="C225" s="323" t="s">
        <v>142</v>
      </c>
      <c r="D225" s="324" t="s">
        <v>142</v>
      </c>
      <c r="E225" s="325" t="s">
        <v>28</v>
      </c>
      <c r="F225" s="326">
        <v>122.67700000000001</v>
      </c>
      <c r="G225" s="42"/>
      <c r="H225" s="48"/>
    </row>
    <row r="226" s="2" customFormat="1" ht="16.8" customHeight="1">
      <c r="A226" s="42"/>
      <c r="B226" s="48"/>
      <c r="C226" s="323" t="s">
        <v>141</v>
      </c>
      <c r="D226" s="324" t="s">
        <v>142</v>
      </c>
      <c r="E226" s="325" t="s">
        <v>28</v>
      </c>
      <c r="F226" s="326">
        <v>21.228999999999999</v>
      </c>
      <c r="G226" s="42"/>
      <c r="H226" s="48"/>
    </row>
    <row r="227" s="2" customFormat="1" ht="16.8" customHeight="1">
      <c r="A227" s="42"/>
      <c r="B227" s="48"/>
      <c r="C227" s="327" t="s">
        <v>28</v>
      </c>
      <c r="D227" s="327" t="s">
        <v>242</v>
      </c>
      <c r="E227" s="21" t="s">
        <v>28</v>
      </c>
      <c r="F227" s="328">
        <v>0</v>
      </c>
      <c r="G227" s="42"/>
      <c r="H227" s="48"/>
    </row>
    <row r="228" s="2" customFormat="1" ht="16.8" customHeight="1">
      <c r="A228" s="42"/>
      <c r="B228" s="48"/>
      <c r="C228" s="327" t="s">
        <v>28</v>
      </c>
      <c r="D228" s="327" t="s">
        <v>1102</v>
      </c>
      <c r="E228" s="21" t="s">
        <v>28</v>
      </c>
      <c r="F228" s="328">
        <v>8.5500000000000007</v>
      </c>
      <c r="G228" s="42"/>
      <c r="H228" s="48"/>
    </row>
    <row r="229" s="2" customFormat="1" ht="16.8" customHeight="1">
      <c r="A229" s="42"/>
      <c r="B229" s="48"/>
      <c r="C229" s="327" t="s">
        <v>28</v>
      </c>
      <c r="D229" s="327" t="s">
        <v>1103</v>
      </c>
      <c r="E229" s="21" t="s">
        <v>28</v>
      </c>
      <c r="F229" s="328">
        <v>2.79</v>
      </c>
      <c r="G229" s="42"/>
      <c r="H229" s="48"/>
    </row>
    <row r="230" s="2" customFormat="1" ht="16.8" customHeight="1">
      <c r="A230" s="42"/>
      <c r="B230" s="48"/>
      <c r="C230" s="327" t="s">
        <v>28</v>
      </c>
      <c r="D230" s="327" t="s">
        <v>1104</v>
      </c>
      <c r="E230" s="21" t="s">
        <v>28</v>
      </c>
      <c r="F230" s="328">
        <v>4.7199999999999998</v>
      </c>
      <c r="G230" s="42"/>
      <c r="H230" s="48"/>
    </row>
    <row r="231" s="2" customFormat="1" ht="16.8" customHeight="1">
      <c r="A231" s="42"/>
      <c r="B231" s="48"/>
      <c r="C231" s="327" t="s">
        <v>28</v>
      </c>
      <c r="D231" s="327" t="s">
        <v>1105</v>
      </c>
      <c r="E231" s="21" t="s">
        <v>28</v>
      </c>
      <c r="F231" s="328">
        <v>3.2309999999999999</v>
      </c>
      <c r="G231" s="42"/>
      <c r="H231" s="48"/>
    </row>
    <row r="232" s="2" customFormat="1" ht="16.8" customHeight="1">
      <c r="A232" s="42"/>
      <c r="B232" s="48"/>
      <c r="C232" s="327" t="s">
        <v>28</v>
      </c>
      <c r="D232" s="327" t="s">
        <v>1106</v>
      </c>
      <c r="E232" s="21" t="s">
        <v>28</v>
      </c>
      <c r="F232" s="328">
        <v>1.9379999999999999</v>
      </c>
      <c r="G232" s="42"/>
      <c r="H232" s="48"/>
    </row>
    <row r="233" s="2" customFormat="1" ht="16.8" customHeight="1">
      <c r="A233" s="42"/>
      <c r="B233" s="48"/>
      <c r="C233" s="327" t="s">
        <v>141</v>
      </c>
      <c r="D233" s="327" t="s">
        <v>564</v>
      </c>
      <c r="E233" s="21" t="s">
        <v>28</v>
      </c>
      <c r="F233" s="328">
        <v>21.228999999999999</v>
      </c>
      <c r="G233" s="42"/>
      <c r="H233" s="48"/>
    </row>
    <row r="234" s="2" customFormat="1" ht="16.8" customHeight="1">
      <c r="A234" s="42"/>
      <c r="B234" s="48"/>
      <c r="C234" s="329" t="s">
        <v>2591</v>
      </c>
      <c r="D234" s="42"/>
      <c r="E234" s="42"/>
      <c r="F234" s="42"/>
      <c r="G234" s="42"/>
      <c r="H234" s="48"/>
    </row>
    <row r="235" s="2" customFormat="1" ht="16.8" customHeight="1">
      <c r="A235" s="42"/>
      <c r="B235" s="48"/>
      <c r="C235" s="327" t="s">
        <v>1098</v>
      </c>
      <c r="D235" s="327" t="s">
        <v>2636</v>
      </c>
      <c r="E235" s="21" t="s">
        <v>229</v>
      </c>
      <c r="F235" s="328">
        <v>356.39699999999999</v>
      </c>
      <c r="G235" s="42"/>
      <c r="H235" s="48"/>
    </row>
    <row r="236" s="2" customFormat="1" ht="16.8" customHeight="1">
      <c r="A236" s="42"/>
      <c r="B236" s="48"/>
      <c r="C236" s="327" t="s">
        <v>1086</v>
      </c>
      <c r="D236" s="327" t="s">
        <v>2640</v>
      </c>
      <c r="E236" s="21" t="s">
        <v>229</v>
      </c>
      <c r="F236" s="328">
        <v>63.837000000000003</v>
      </c>
      <c r="G236" s="42"/>
      <c r="H236" s="48"/>
    </row>
    <row r="237" s="2" customFormat="1" ht="16.8" customHeight="1">
      <c r="A237" s="42"/>
      <c r="B237" s="48"/>
      <c r="C237" s="327" t="s">
        <v>1091</v>
      </c>
      <c r="D237" s="327" t="s">
        <v>2641</v>
      </c>
      <c r="E237" s="21" t="s">
        <v>229</v>
      </c>
      <c r="F237" s="328">
        <v>127.67400000000001</v>
      </c>
      <c r="G237" s="42"/>
      <c r="H237" s="48"/>
    </row>
    <row r="238" s="2" customFormat="1" ht="16.8" customHeight="1">
      <c r="A238" s="42"/>
      <c r="B238" s="48"/>
      <c r="C238" s="327" t="s">
        <v>651</v>
      </c>
      <c r="D238" s="327" t="s">
        <v>2642</v>
      </c>
      <c r="E238" s="21" t="s">
        <v>229</v>
      </c>
      <c r="F238" s="328">
        <v>63.837000000000003</v>
      </c>
      <c r="G238" s="42"/>
      <c r="H238" s="48"/>
    </row>
    <row r="239" s="2" customFormat="1" ht="16.8" customHeight="1">
      <c r="A239" s="42"/>
      <c r="B239" s="48"/>
      <c r="C239" s="323" t="s">
        <v>167</v>
      </c>
      <c r="D239" s="324" t="s">
        <v>167</v>
      </c>
      <c r="E239" s="325" t="s">
        <v>28</v>
      </c>
      <c r="F239" s="326">
        <v>35.43</v>
      </c>
      <c r="G239" s="42"/>
      <c r="H239" s="48"/>
    </row>
    <row r="240" s="2" customFormat="1" ht="16.8" customHeight="1">
      <c r="A240" s="42"/>
      <c r="B240" s="48"/>
      <c r="C240" s="327" t="s">
        <v>28</v>
      </c>
      <c r="D240" s="327" t="s">
        <v>246</v>
      </c>
      <c r="E240" s="21" t="s">
        <v>28</v>
      </c>
      <c r="F240" s="328">
        <v>0</v>
      </c>
      <c r="G240" s="42"/>
      <c r="H240" s="48"/>
    </row>
    <row r="241" s="2" customFormat="1" ht="16.8" customHeight="1">
      <c r="A241" s="42"/>
      <c r="B241" s="48"/>
      <c r="C241" s="327" t="s">
        <v>167</v>
      </c>
      <c r="D241" s="327" t="s">
        <v>1114</v>
      </c>
      <c r="E241" s="21" t="s">
        <v>28</v>
      </c>
      <c r="F241" s="328">
        <v>35.43</v>
      </c>
      <c r="G241" s="42"/>
      <c r="H241" s="48"/>
    </row>
    <row r="242" s="2" customFormat="1" ht="16.8" customHeight="1">
      <c r="A242" s="42"/>
      <c r="B242" s="48"/>
      <c r="C242" s="329" t="s">
        <v>2591</v>
      </c>
      <c r="D242" s="42"/>
      <c r="E242" s="42"/>
      <c r="F242" s="42"/>
      <c r="G242" s="42"/>
      <c r="H242" s="48"/>
    </row>
    <row r="243" s="2" customFormat="1" ht="16.8" customHeight="1">
      <c r="A243" s="42"/>
      <c r="B243" s="48"/>
      <c r="C243" s="327" t="s">
        <v>1098</v>
      </c>
      <c r="D243" s="327" t="s">
        <v>2636</v>
      </c>
      <c r="E243" s="21" t="s">
        <v>229</v>
      </c>
      <c r="F243" s="328">
        <v>356.39699999999999</v>
      </c>
      <c r="G243" s="42"/>
      <c r="H243" s="48"/>
    </row>
    <row r="244" s="2" customFormat="1" ht="16.8" customHeight="1">
      <c r="A244" s="42"/>
      <c r="B244" s="48"/>
      <c r="C244" s="327" t="s">
        <v>1058</v>
      </c>
      <c r="D244" s="327" t="s">
        <v>2637</v>
      </c>
      <c r="E244" s="21" t="s">
        <v>229</v>
      </c>
      <c r="F244" s="328">
        <v>356.39699999999999</v>
      </c>
      <c r="G244" s="42"/>
      <c r="H244" s="48"/>
    </row>
    <row r="245" s="2" customFormat="1" ht="16.8" customHeight="1">
      <c r="A245" s="42"/>
      <c r="B245" s="48"/>
      <c r="C245" s="327" t="s">
        <v>1123</v>
      </c>
      <c r="D245" s="327" t="s">
        <v>2638</v>
      </c>
      <c r="E245" s="21" t="s">
        <v>229</v>
      </c>
      <c r="F245" s="328">
        <v>356.39699999999999</v>
      </c>
      <c r="G245" s="42"/>
      <c r="H245" s="48"/>
    </row>
    <row r="246" s="2" customFormat="1" ht="16.8" customHeight="1">
      <c r="A246" s="42"/>
      <c r="B246" s="48"/>
      <c r="C246" s="327" t="s">
        <v>1116</v>
      </c>
      <c r="D246" s="327" t="s">
        <v>2639</v>
      </c>
      <c r="E246" s="21" t="s">
        <v>229</v>
      </c>
      <c r="F246" s="328">
        <v>392.03699999999998</v>
      </c>
      <c r="G246" s="42"/>
      <c r="H246" s="48"/>
    </row>
    <row r="247" s="2" customFormat="1" ht="16.8" customHeight="1">
      <c r="A247" s="42"/>
      <c r="B247" s="48"/>
      <c r="C247" s="323" t="s">
        <v>145</v>
      </c>
      <c r="D247" s="324" t="s">
        <v>145</v>
      </c>
      <c r="E247" s="325" t="s">
        <v>28</v>
      </c>
      <c r="F247" s="326">
        <v>160.44399999999999</v>
      </c>
      <c r="G247" s="42"/>
      <c r="H247" s="48"/>
    </row>
    <row r="248" s="2" customFormat="1" ht="16.8" customHeight="1">
      <c r="A248" s="42"/>
      <c r="B248" s="48"/>
      <c r="C248" s="323" t="s">
        <v>144</v>
      </c>
      <c r="D248" s="324" t="s">
        <v>145</v>
      </c>
      <c r="E248" s="325" t="s">
        <v>28</v>
      </c>
      <c r="F248" s="326">
        <v>42.607999999999997</v>
      </c>
      <c r="G248" s="42"/>
      <c r="H248" s="48"/>
    </row>
    <row r="249" s="2" customFormat="1" ht="16.8" customHeight="1">
      <c r="A249" s="42"/>
      <c r="B249" s="48"/>
      <c r="C249" s="327" t="s">
        <v>28</v>
      </c>
      <c r="D249" s="327" t="s">
        <v>1111</v>
      </c>
      <c r="E249" s="21" t="s">
        <v>28</v>
      </c>
      <c r="F249" s="328">
        <v>2.048</v>
      </c>
      <c r="G249" s="42"/>
      <c r="H249" s="48"/>
    </row>
    <row r="250" s="2" customFormat="1" ht="16.8" customHeight="1">
      <c r="A250" s="42"/>
      <c r="B250" s="48"/>
      <c r="C250" s="327" t="s">
        <v>28</v>
      </c>
      <c r="D250" s="327" t="s">
        <v>1112</v>
      </c>
      <c r="E250" s="21" t="s">
        <v>28</v>
      </c>
      <c r="F250" s="328">
        <v>2.79</v>
      </c>
      <c r="G250" s="42"/>
      <c r="H250" s="48"/>
    </row>
    <row r="251" s="2" customFormat="1" ht="16.8" customHeight="1">
      <c r="A251" s="42"/>
      <c r="B251" s="48"/>
      <c r="C251" s="327" t="s">
        <v>28</v>
      </c>
      <c r="D251" s="327" t="s">
        <v>1113</v>
      </c>
      <c r="E251" s="21" t="s">
        <v>28</v>
      </c>
      <c r="F251" s="328">
        <v>2.3399999999999999</v>
      </c>
      <c r="G251" s="42"/>
      <c r="H251" s="48"/>
    </row>
    <row r="252" s="2" customFormat="1" ht="16.8" customHeight="1">
      <c r="A252" s="42"/>
      <c r="B252" s="48"/>
      <c r="C252" s="327" t="s">
        <v>28</v>
      </c>
      <c r="D252" s="327" t="s">
        <v>246</v>
      </c>
      <c r="E252" s="21" t="s">
        <v>28</v>
      </c>
      <c r="F252" s="328">
        <v>0</v>
      </c>
      <c r="G252" s="42"/>
      <c r="H252" s="48"/>
    </row>
    <row r="253" s="2" customFormat="1" ht="16.8" customHeight="1">
      <c r="A253" s="42"/>
      <c r="B253" s="48"/>
      <c r="C253" s="327" t="s">
        <v>167</v>
      </c>
      <c r="D253" s="327" t="s">
        <v>1114</v>
      </c>
      <c r="E253" s="21" t="s">
        <v>28</v>
      </c>
      <c r="F253" s="328">
        <v>35.43</v>
      </c>
      <c r="G253" s="42"/>
      <c r="H253" s="48"/>
    </row>
    <row r="254" s="2" customFormat="1" ht="16.8" customHeight="1">
      <c r="A254" s="42"/>
      <c r="B254" s="48"/>
      <c r="C254" s="327" t="s">
        <v>144</v>
      </c>
      <c r="D254" s="327" t="s">
        <v>564</v>
      </c>
      <c r="E254" s="21" t="s">
        <v>28</v>
      </c>
      <c r="F254" s="328">
        <v>42.607999999999997</v>
      </c>
      <c r="G254" s="42"/>
      <c r="H254" s="48"/>
    </row>
    <row r="255" s="2" customFormat="1" ht="16.8" customHeight="1">
      <c r="A255" s="42"/>
      <c r="B255" s="48"/>
      <c r="C255" s="329" t="s">
        <v>2591</v>
      </c>
      <c r="D255" s="42"/>
      <c r="E255" s="42"/>
      <c r="F255" s="42"/>
      <c r="G255" s="42"/>
      <c r="H255" s="48"/>
    </row>
    <row r="256" s="2" customFormat="1" ht="16.8" customHeight="1">
      <c r="A256" s="42"/>
      <c r="B256" s="48"/>
      <c r="C256" s="327" t="s">
        <v>1098</v>
      </c>
      <c r="D256" s="327" t="s">
        <v>2636</v>
      </c>
      <c r="E256" s="21" t="s">
        <v>229</v>
      </c>
      <c r="F256" s="328">
        <v>356.39699999999999</v>
      </c>
      <c r="G256" s="42"/>
      <c r="H256" s="48"/>
    </row>
    <row r="257" s="2" customFormat="1" ht="16.8" customHeight="1">
      <c r="A257" s="42"/>
      <c r="B257" s="48"/>
      <c r="C257" s="327" t="s">
        <v>1086</v>
      </c>
      <c r="D257" s="327" t="s">
        <v>2640</v>
      </c>
      <c r="E257" s="21" t="s">
        <v>229</v>
      </c>
      <c r="F257" s="328">
        <v>63.837000000000003</v>
      </c>
      <c r="G257" s="42"/>
      <c r="H257" s="48"/>
    </row>
    <row r="258" s="2" customFormat="1" ht="16.8" customHeight="1">
      <c r="A258" s="42"/>
      <c r="B258" s="48"/>
      <c r="C258" s="327" t="s">
        <v>1091</v>
      </c>
      <c r="D258" s="327" t="s">
        <v>2641</v>
      </c>
      <c r="E258" s="21" t="s">
        <v>229</v>
      </c>
      <c r="F258" s="328">
        <v>127.67400000000001</v>
      </c>
      <c r="G258" s="42"/>
      <c r="H258" s="48"/>
    </row>
    <row r="259" s="2" customFormat="1" ht="16.8" customHeight="1">
      <c r="A259" s="42"/>
      <c r="B259" s="48"/>
      <c r="C259" s="327" t="s">
        <v>651</v>
      </c>
      <c r="D259" s="327" t="s">
        <v>2642</v>
      </c>
      <c r="E259" s="21" t="s">
        <v>229</v>
      </c>
      <c r="F259" s="328">
        <v>63.837000000000003</v>
      </c>
      <c r="G259" s="42"/>
      <c r="H259" s="48"/>
    </row>
    <row r="260" s="2" customFormat="1" ht="16.8" customHeight="1">
      <c r="A260" s="42"/>
      <c r="B260" s="48"/>
      <c r="C260" s="323" t="s">
        <v>149</v>
      </c>
      <c r="D260" s="324" t="s">
        <v>149</v>
      </c>
      <c r="E260" s="325" t="s">
        <v>28</v>
      </c>
      <c r="F260" s="326">
        <v>286.87900000000002</v>
      </c>
      <c r="G260" s="42"/>
      <c r="H260" s="48"/>
    </row>
    <row r="261" s="2" customFormat="1" ht="16.8" customHeight="1">
      <c r="A261" s="42"/>
      <c r="B261" s="48"/>
      <c r="C261" s="327" t="s">
        <v>28</v>
      </c>
      <c r="D261" s="327" t="s">
        <v>1109</v>
      </c>
      <c r="E261" s="21" t="s">
        <v>28</v>
      </c>
      <c r="F261" s="328">
        <v>100.41800000000001</v>
      </c>
      <c r="G261" s="42"/>
      <c r="H261" s="48"/>
    </row>
    <row r="262" s="2" customFormat="1" ht="16.8" customHeight="1">
      <c r="A262" s="42"/>
      <c r="B262" s="48"/>
      <c r="C262" s="327" t="s">
        <v>28</v>
      </c>
      <c r="D262" s="327" t="s">
        <v>1110</v>
      </c>
      <c r="E262" s="21" t="s">
        <v>28</v>
      </c>
      <c r="F262" s="328">
        <v>186.46100000000001</v>
      </c>
      <c r="G262" s="42"/>
      <c r="H262" s="48"/>
    </row>
    <row r="263" s="2" customFormat="1" ht="16.8" customHeight="1">
      <c r="A263" s="42"/>
      <c r="B263" s="48"/>
      <c r="C263" s="327" t="s">
        <v>149</v>
      </c>
      <c r="D263" s="327" t="s">
        <v>564</v>
      </c>
      <c r="E263" s="21" t="s">
        <v>28</v>
      </c>
      <c r="F263" s="328">
        <v>286.87900000000002</v>
      </c>
      <c r="G263" s="42"/>
      <c r="H263" s="48"/>
    </row>
    <row r="264" s="2" customFormat="1" ht="16.8" customHeight="1">
      <c r="A264" s="42"/>
      <c r="B264" s="48"/>
      <c r="C264" s="329" t="s">
        <v>2591</v>
      </c>
      <c r="D264" s="42"/>
      <c r="E264" s="42"/>
      <c r="F264" s="42"/>
      <c r="G264" s="42"/>
      <c r="H264" s="48"/>
    </row>
    <row r="265" s="2" customFormat="1" ht="16.8" customHeight="1">
      <c r="A265" s="42"/>
      <c r="B265" s="48"/>
      <c r="C265" s="327" t="s">
        <v>1098</v>
      </c>
      <c r="D265" s="327" t="s">
        <v>2636</v>
      </c>
      <c r="E265" s="21" t="s">
        <v>229</v>
      </c>
      <c r="F265" s="328">
        <v>356.39699999999999</v>
      </c>
      <c r="G265" s="42"/>
      <c r="H265" s="48"/>
    </row>
    <row r="266" s="2" customFormat="1" ht="16.8" customHeight="1">
      <c r="A266" s="42"/>
      <c r="B266" s="48"/>
      <c r="C266" s="327" t="s">
        <v>711</v>
      </c>
      <c r="D266" s="327" t="s">
        <v>2643</v>
      </c>
      <c r="E266" s="21" t="s">
        <v>229</v>
      </c>
      <c r="F266" s="328">
        <v>286.87900000000002</v>
      </c>
      <c r="G266" s="42"/>
      <c r="H266" s="48"/>
    </row>
    <row r="267" s="2" customFormat="1" ht="16.8" customHeight="1">
      <c r="A267" s="42"/>
      <c r="B267" s="48"/>
      <c r="C267" s="327" t="s">
        <v>1037</v>
      </c>
      <c r="D267" s="327" t="s">
        <v>2611</v>
      </c>
      <c r="E267" s="21" t="s">
        <v>229</v>
      </c>
      <c r="F267" s="328">
        <v>286.87900000000002</v>
      </c>
      <c r="G267" s="42"/>
      <c r="H267" s="48"/>
    </row>
    <row r="268" s="2" customFormat="1" ht="16.8" customHeight="1">
      <c r="A268" s="42"/>
      <c r="B268" s="48"/>
      <c r="C268" s="327" t="s">
        <v>705</v>
      </c>
      <c r="D268" s="327" t="s">
        <v>2612</v>
      </c>
      <c r="E268" s="21" t="s">
        <v>707</v>
      </c>
      <c r="F268" s="328">
        <v>36.289999999999999</v>
      </c>
      <c r="G268" s="42"/>
      <c r="H268" s="48"/>
    </row>
    <row r="269" s="2" customFormat="1" ht="16.8" customHeight="1">
      <c r="A269" s="42"/>
      <c r="B269" s="48"/>
      <c r="C269" s="323" t="s">
        <v>1108</v>
      </c>
      <c r="D269" s="324" t="s">
        <v>1108</v>
      </c>
      <c r="E269" s="325" t="s">
        <v>28</v>
      </c>
      <c r="F269" s="326">
        <v>5.681</v>
      </c>
      <c r="G269" s="42"/>
      <c r="H269" s="48"/>
    </row>
    <row r="270" s="2" customFormat="1" ht="16.8" customHeight="1">
      <c r="A270" s="42"/>
      <c r="B270" s="48"/>
      <c r="C270" s="327" t="s">
        <v>28</v>
      </c>
      <c r="D270" s="327" t="s">
        <v>244</v>
      </c>
      <c r="E270" s="21" t="s">
        <v>28</v>
      </c>
      <c r="F270" s="328">
        <v>0</v>
      </c>
      <c r="G270" s="42"/>
      <c r="H270" s="48"/>
    </row>
    <row r="271" s="2" customFormat="1" ht="16.8" customHeight="1">
      <c r="A271" s="42"/>
      <c r="B271" s="48"/>
      <c r="C271" s="327" t="s">
        <v>28</v>
      </c>
      <c r="D271" s="327" t="s">
        <v>1107</v>
      </c>
      <c r="E271" s="21" t="s">
        <v>28</v>
      </c>
      <c r="F271" s="328">
        <v>5.681</v>
      </c>
      <c r="G271" s="42"/>
      <c r="H271" s="48"/>
    </row>
    <row r="272" s="2" customFormat="1" ht="16.8" customHeight="1">
      <c r="A272" s="42"/>
      <c r="B272" s="48"/>
      <c r="C272" s="327" t="s">
        <v>1108</v>
      </c>
      <c r="D272" s="327" t="s">
        <v>564</v>
      </c>
      <c r="E272" s="21" t="s">
        <v>28</v>
      </c>
      <c r="F272" s="328">
        <v>5.681</v>
      </c>
      <c r="G272" s="42"/>
      <c r="H272" s="48"/>
    </row>
    <row r="273" s="2" customFormat="1" ht="16.8" customHeight="1">
      <c r="A273" s="42"/>
      <c r="B273" s="48"/>
      <c r="C273" s="323" t="s">
        <v>170</v>
      </c>
      <c r="D273" s="324" t="s">
        <v>170</v>
      </c>
      <c r="E273" s="325" t="s">
        <v>28</v>
      </c>
      <c r="F273" s="326">
        <v>63.837000000000003</v>
      </c>
      <c r="G273" s="42"/>
      <c r="H273" s="48"/>
    </row>
    <row r="274" s="2" customFormat="1" ht="16.8" customHeight="1">
      <c r="A274" s="42"/>
      <c r="B274" s="48"/>
      <c r="C274" s="327" t="s">
        <v>28</v>
      </c>
      <c r="D274" s="327" t="s">
        <v>141</v>
      </c>
      <c r="E274" s="21" t="s">
        <v>28</v>
      </c>
      <c r="F274" s="328">
        <v>21.228999999999999</v>
      </c>
      <c r="G274" s="42"/>
      <c r="H274" s="48"/>
    </row>
    <row r="275" s="2" customFormat="1" ht="16.8" customHeight="1">
      <c r="A275" s="42"/>
      <c r="B275" s="48"/>
      <c r="C275" s="327" t="s">
        <v>28</v>
      </c>
      <c r="D275" s="327" t="s">
        <v>144</v>
      </c>
      <c r="E275" s="21" t="s">
        <v>28</v>
      </c>
      <c r="F275" s="328">
        <v>42.607999999999997</v>
      </c>
      <c r="G275" s="42"/>
      <c r="H275" s="48"/>
    </row>
    <row r="276" s="2" customFormat="1" ht="16.8" customHeight="1">
      <c r="A276" s="42"/>
      <c r="B276" s="48"/>
      <c r="C276" s="327" t="s">
        <v>170</v>
      </c>
      <c r="D276" s="327" t="s">
        <v>248</v>
      </c>
      <c r="E276" s="21" t="s">
        <v>28</v>
      </c>
      <c r="F276" s="328">
        <v>63.837000000000003</v>
      </c>
      <c r="G276" s="42"/>
      <c r="H276" s="48"/>
    </row>
    <row r="277" s="2" customFormat="1" ht="16.8" customHeight="1">
      <c r="A277" s="42"/>
      <c r="B277" s="48"/>
      <c r="C277" s="329" t="s">
        <v>2591</v>
      </c>
      <c r="D277" s="42"/>
      <c r="E277" s="42"/>
      <c r="F277" s="42"/>
      <c r="G277" s="42"/>
      <c r="H277" s="48"/>
    </row>
    <row r="278" s="2" customFormat="1" ht="16.8" customHeight="1">
      <c r="A278" s="42"/>
      <c r="B278" s="48"/>
      <c r="C278" s="327" t="s">
        <v>651</v>
      </c>
      <c r="D278" s="327" t="s">
        <v>2642</v>
      </c>
      <c r="E278" s="21" t="s">
        <v>229</v>
      </c>
      <c r="F278" s="328">
        <v>63.837000000000003</v>
      </c>
      <c r="G278" s="42"/>
      <c r="H278" s="48"/>
    </row>
    <row r="279" s="2" customFormat="1" ht="16.8" customHeight="1">
      <c r="A279" s="42"/>
      <c r="B279" s="48"/>
      <c r="C279" s="327" t="s">
        <v>346</v>
      </c>
      <c r="D279" s="327" t="s">
        <v>2644</v>
      </c>
      <c r="E279" s="21" t="s">
        <v>229</v>
      </c>
      <c r="F279" s="328">
        <v>63.837000000000003</v>
      </c>
      <c r="G279" s="42"/>
      <c r="H279" s="48"/>
    </row>
    <row r="280" s="2" customFormat="1" ht="16.8" customHeight="1">
      <c r="A280" s="42"/>
      <c r="B280" s="48"/>
      <c r="C280" s="323" t="s">
        <v>165</v>
      </c>
      <c r="D280" s="324" t="s">
        <v>165</v>
      </c>
      <c r="E280" s="325" t="s">
        <v>28</v>
      </c>
      <c r="F280" s="326">
        <v>20.550000000000001</v>
      </c>
      <c r="G280" s="42"/>
      <c r="H280" s="48"/>
    </row>
    <row r="281" s="2" customFormat="1" ht="16.8" customHeight="1">
      <c r="A281" s="42"/>
      <c r="B281" s="48"/>
      <c r="C281" s="327" t="s">
        <v>28</v>
      </c>
      <c r="D281" s="327" t="s">
        <v>242</v>
      </c>
      <c r="E281" s="21" t="s">
        <v>28</v>
      </c>
      <c r="F281" s="328">
        <v>0</v>
      </c>
      <c r="G281" s="42"/>
      <c r="H281" s="48"/>
    </row>
    <row r="282" s="2" customFormat="1" ht="16.8" customHeight="1">
      <c r="A282" s="42"/>
      <c r="B282" s="48"/>
      <c r="C282" s="327" t="s">
        <v>28</v>
      </c>
      <c r="D282" s="327" t="s">
        <v>354</v>
      </c>
      <c r="E282" s="21" t="s">
        <v>28</v>
      </c>
      <c r="F282" s="328">
        <v>3.6000000000000001</v>
      </c>
      <c r="G282" s="42"/>
      <c r="H282" s="48"/>
    </row>
    <row r="283" s="2" customFormat="1" ht="16.8" customHeight="1">
      <c r="A283" s="42"/>
      <c r="B283" s="48"/>
      <c r="C283" s="327" t="s">
        <v>28</v>
      </c>
      <c r="D283" s="327" t="s">
        <v>244</v>
      </c>
      <c r="E283" s="21" t="s">
        <v>28</v>
      </c>
      <c r="F283" s="328">
        <v>0</v>
      </c>
      <c r="G283" s="42"/>
      <c r="H283" s="48"/>
    </row>
    <row r="284" s="2" customFormat="1" ht="16.8" customHeight="1">
      <c r="A284" s="42"/>
      <c r="B284" s="48"/>
      <c r="C284" s="327" t="s">
        <v>28</v>
      </c>
      <c r="D284" s="327" t="s">
        <v>355</v>
      </c>
      <c r="E284" s="21" t="s">
        <v>28</v>
      </c>
      <c r="F284" s="328">
        <v>17.956</v>
      </c>
      <c r="G284" s="42"/>
      <c r="H284" s="48"/>
    </row>
    <row r="285" s="2" customFormat="1" ht="16.8" customHeight="1">
      <c r="A285" s="42"/>
      <c r="B285" s="48"/>
      <c r="C285" s="327" t="s">
        <v>28</v>
      </c>
      <c r="D285" s="327" t="s">
        <v>356</v>
      </c>
      <c r="E285" s="21" t="s">
        <v>28</v>
      </c>
      <c r="F285" s="328">
        <v>-3.6000000000000001</v>
      </c>
      <c r="G285" s="42"/>
      <c r="H285" s="48"/>
    </row>
    <row r="286" s="2" customFormat="1" ht="16.8" customHeight="1">
      <c r="A286" s="42"/>
      <c r="B286" s="48"/>
      <c r="C286" s="327" t="s">
        <v>28</v>
      </c>
      <c r="D286" s="327" t="s">
        <v>266</v>
      </c>
      <c r="E286" s="21" t="s">
        <v>28</v>
      </c>
      <c r="F286" s="328">
        <v>2.5939999999999999</v>
      </c>
      <c r="G286" s="42"/>
      <c r="H286" s="48"/>
    </row>
    <row r="287" s="2" customFormat="1" ht="16.8" customHeight="1">
      <c r="A287" s="42"/>
      <c r="B287" s="48"/>
      <c r="C287" s="327" t="s">
        <v>165</v>
      </c>
      <c r="D287" s="327" t="s">
        <v>248</v>
      </c>
      <c r="E287" s="21" t="s">
        <v>28</v>
      </c>
      <c r="F287" s="328">
        <v>20.550000000000001</v>
      </c>
      <c r="G287" s="42"/>
      <c r="H287" s="48"/>
    </row>
    <row r="288" s="2" customFormat="1" ht="16.8" customHeight="1">
      <c r="A288" s="42"/>
      <c r="B288" s="48"/>
      <c r="C288" s="329" t="s">
        <v>2591</v>
      </c>
      <c r="D288" s="42"/>
      <c r="E288" s="42"/>
      <c r="F288" s="42"/>
      <c r="G288" s="42"/>
      <c r="H288" s="48"/>
    </row>
    <row r="289" s="2" customFormat="1" ht="16.8" customHeight="1">
      <c r="A289" s="42"/>
      <c r="B289" s="48"/>
      <c r="C289" s="327" t="s">
        <v>351</v>
      </c>
      <c r="D289" s="327" t="s">
        <v>2645</v>
      </c>
      <c r="E289" s="21" t="s">
        <v>229</v>
      </c>
      <c r="F289" s="328">
        <v>20.550000000000001</v>
      </c>
      <c r="G289" s="42"/>
      <c r="H289" s="48"/>
    </row>
    <row r="290" s="2" customFormat="1" ht="16.8" customHeight="1">
      <c r="A290" s="42"/>
      <c r="B290" s="48"/>
      <c r="C290" s="327" t="s">
        <v>329</v>
      </c>
      <c r="D290" s="327" t="s">
        <v>2646</v>
      </c>
      <c r="E290" s="21" t="s">
        <v>229</v>
      </c>
      <c r="F290" s="328">
        <v>20.550000000000001</v>
      </c>
      <c r="G290" s="42"/>
      <c r="H290" s="48"/>
    </row>
    <row r="291" s="2" customFormat="1" ht="16.8" customHeight="1">
      <c r="A291" s="42"/>
      <c r="B291" s="48"/>
      <c r="C291" s="323" t="s">
        <v>119</v>
      </c>
      <c r="D291" s="324" t="s">
        <v>119</v>
      </c>
      <c r="E291" s="325" t="s">
        <v>28</v>
      </c>
      <c r="F291" s="326">
        <v>3075.0039999999999</v>
      </c>
      <c r="G291" s="42"/>
      <c r="H291" s="48"/>
    </row>
    <row r="292" s="2" customFormat="1" ht="16.8" customHeight="1">
      <c r="A292" s="42"/>
      <c r="B292" s="48"/>
      <c r="C292" s="327" t="s">
        <v>28</v>
      </c>
      <c r="D292" s="327" t="s">
        <v>242</v>
      </c>
      <c r="E292" s="21" t="s">
        <v>28</v>
      </c>
      <c r="F292" s="328">
        <v>0</v>
      </c>
      <c r="G292" s="42"/>
      <c r="H292" s="48"/>
    </row>
    <row r="293" s="2" customFormat="1" ht="16.8" customHeight="1">
      <c r="A293" s="42"/>
      <c r="B293" s="48"/>
      <c r="C293" s="327" t="s">
        <v>28</v>
      </c>
      <c r="D293" s="327" t="s">
        <v>624</v>
      </c>
      <c r="E293" s="21" t="s">
        <v>28</v>
      </c>
      <c r="F293" s="328">
        <v>65.200000000000003</v>
      </c>
      <c r="G293" s="42"/>
      <c r="H293" s="48"/>
    </row>
    <row r="294" s="2" customFormat="1" ht="16.8" customHeight="1">
      <c r="A294" s="42"/>
      <c r="B294" s="48"/>
      <c r="C294" s="327" t="s">
        <v>28</v>
      </c>
      <c r="D294" s="327" t="s">
        <v>625</v>
      </c>
      <c r="E294" s="21" t="s">
        <v>28</v>
      </c>
      <c r="F294" s="328">
        <v>71.224999999999994</v>
      </c>
      <c r="G294" s="42"/>
      <c r="H294" s="48"/>
    </row>
    <row r="295" s="2" customFormat="1" ht="16.8" customHeight="1">
      <c r="A295" s="42"/>
      <c r="B295" s="48"/>
      <c r="C295" s="327" t="s">
        <v>28</v>
      </c>
      <c r="D295" s="327" t="s">
        <v>626</v>
      </c>
      <c r="E295" s="21" t="s">
        <v>28</v>
      </c>
      <c r="F295" s="328">
        <v>37.049999999999997</v>
      </c>
      <c r="G295" s="42"/>
      <c r="H295" s="48"/>
    </row>
    <row r="296" s="2" customFormat="1" ht="16.8" customHeight="1">
      <c r="A296" s="42"/>
      <c r="B296" s="48"/>
      <c r="C296" s="327" t="s">
        <v>28</v>
      </c>
      <c r="D296" s="327" t="s">
        <v>627</v>
      </c>
      <c r="E296" s="21" t="s">
        <v>28</v>
      </c>
      <c r="F296" s="328">
        <v>56</v>
      </c>
      <c r="G296" s="42"/>
      <c r="H296" s="48"/>
    </row>
    <row r="297" s="2" customFormat="1" ht="16.8" customHeight="1">
      <c r="A297" s="42"/>
      <c r="B297" s="48"/>
      <c r="C297" s="327" t="s">
        <v>28</v>
      </c>
      <c r="D297" s="327" t="s">
        <v>628</v>
      </c>
      <c r="E297" s="21" t="s">
        <v>28</v>
      </c>
      <c r="F297" s="328">
        <v>10.805999999999999</v>
      </c>
      <c r="G297" s="42"/>
      <c r="H297" s="48"/>
    </row>
    <row r="298" s="2" customFormat="1" ht="16.8" customHeight="1">
      <c r="A298" s="42"/>
      <c r="B298" s="48"/>
      <c r="C298" s="327" t="s">
        <v>28</v>
      </c>
      <c r="D298" s="327" t="s">
        <v>629</v>
      </c>
      <c r="E298" s="21" t="s">
        <v>28</v>
      </c>
      <c r="F298" s="328">
        <v>78.771000000000001</v>
      </c>
      <c r="G298" s="42"/>
      <c r="H298" s="48"/>
    </row>
    <row r="299" s="2" customFormat="1" ht="16.8" customHeight="1">
      <c r="A299" s="42"/>
      <c r="B299" s="48"/>
      <c r="C299" s="327" t="s">
        <v>28</v>
      </c>
      <c r="D299" s="327" t="s">
        <v>630</v>
      </c>
      <c r="E299" s="21" t="s">
        <v>28</v>
      </c>
      <c r="F299" s="328">
        <v>161.46899999999999</v>
      </c>
      <c r="G299" s="42"/>
      <c r="H299" s="48"/>
    </row>
    <row r="300" s="2" customFormat="1" ht="16.8" customHeight="1">
      <c r="A300" s="42"/>
      <c r="B300" s="48"/>
      <c r="C300" s="327" t="s">
        <v>28</v>
      </c>
      <c r="D300" s="327" t="s">
        <v>631</v>
      </c>
      <c r="E300" s="21" t="s">
        <v>28</v>
      </c>
      <c r="F300" s="328">
        <v>82.866</v>
      </c>
      <c r="G300" s="42"/>
      <c r="H300" s="48"/>
    </row>
    <row r="301" s="2" customFormat="1" ht="16.8" customHeight="1">
      <c r="A301" s="42"/>
      <c r="B301" s="48"/>
      <c r="C301" s="327" t="s">
        <v>28</v>
      </c>
      <c r="D301" s="327" t="s">
        <v>632</v>
      </c>
      <c r="E301" s="21" t="s">
        <v>28</v>
      </c>
      <c r="F301" s="328">
        <v>141.24600000000001</v>
      </c>
      <c r="G301" s="42"/>
      <c r="H301" s="48"/>
    </row>
    <row r="302" s="2" customFormat="1" ht="16.8" customHeight="1">
      <c r="A302" s="42"/>
      <c r="B302" s="48"/>
      <c r="C302" s="327" t="s">
        <v>28</v>
      </c>
      <c r="D302" s="327" t="s">
        <v>633</v>
      </c>
      <c r="E302" s="21" t="s">
        <v>28</v>
      </c>
      <c r="F302" s="328">
        <v>176.69399999999999</v>
      </c>
      <c r="G302" s="42"/>
      <c r="H302" s="48"/>
    </row>
    <row r="303" s="2" customFormat="1" ht="16.8" customHeight="1">
      <c r="A303" s="42"/>
      <c r="B303" s="48"/>
      <c r="C303" s="327" t="s">
        <v>28</v>
      </c>
      <c r="D303" s="327" t="s">
        <v>634</v>
      </c>
      <c r="E303" s="21" t="s">
        <v>28</v>
      </c>
      <c r="F303" s="328">
        <v>233.499</v>
      </c>
      <c r="G303" s="42"/>
      <c r="H303" s="48"/>
    </row>
    <row r="304" s="2" customFormat="1" ht="16.8" customHeight="1">
      <c r="A304" s="42"/>
      <c r="B304" s="48"/>
      <c r="C304" s="327" t="s">
        <v>28</v>
      </c>
      <c r="D304" s="327" t="s">
        <v>635</v>
      </c>
      <c r="E304" s="21" t="s">
        <v>28</v>
      </c>
      <c r="F304" s="328">
        <v>158.04599999999999</v>
      </c>
      <c r="G304" s="42"/>
      <c r="H304" s="48"/>
    </row>
    <row r="305" s="2" customFormat="1" ht="16.8" customHeight="1">
      <c r="A305" s="42"/>
      <c r="B305" s="48"/>
      <c r="C305" s="327" t="s">
        <v>28</v>
      </c>
      <c r="D305" s="327" t="s">
        <v>636</v>
      </c>
      <c r="E305" s="21" t="s">
        <v>28</v>
      </c>
      <c r="F305" s="328">
        <v>167.26499999999999</v>
      </c>
      <c r="G305" s="42"/>
      <c r="H305" s="48"/>
    </row>
    <row r="306" s="2" customFormat="1" ht="16.8" customHeight="1">
      <c r="A306" s="42"/>
      <c r="B306" s="48"/>
      <c r="C306" s="327" t="s">
        <v>28</v>
      </c>
      <c r="D306" s="327" t="s">
        <v>637</v>
      </c>
      <c r="E306" s="21" t="s">
        <v>28</v>
      </c>
      <c r="F306" s="328">
        <v>202.041</v>
      </c>
      <c r="G306" s="42"/>
      <c r="H306" s="48"/>
    </row>
    <row r="307" s="2" customFormat="1" ht="16.8" customHeight="1">
      <c r="A307" s="42"/>
      <c r="B307" s="48"/>
      <c r="C307" s="327" t="s">
        <v>28</v>
      </c>
      <c r="D307" s="327" t="s">
        <v>638</v>
      </c>
      <c r="E307" s="21" t="s">
        <v>28</v>
      </c>
      <c r="F307" s="328">
        <v>179.59200000000001</v>
      </c>
      <c r="G307" s="42"/>
      <c r="H307" s="48"/>
    </row>
    <row r="308" s="2" customFormat="1" ht="16.8" customHeight="1">
      <c r="A308" s="42"/>
      <c r="B308" s="48"/>
      <c r="C308" s="327" t="s">
        <v>28</v>
      </c>
      <c r="D308" s="327" t="s">
        <v>639</v>
      </c>
      <c r="E308" s="21" t="s">
        <v>28</v>
      </c>
      <c r="F308" s="328">
        <v>86.540999999999997</v>
      </c>
      <c r="G308" s="42"/>
      <c r="H308" s="48"/>
    </row>
    <row r="309" s="2" customFormat="1" ht="16.8" customHeight="1">
      <c r="A309" s="42"/>
      <c r="B309" s="48"/>
      <c r="C309" s="327" t="s">
        <v>28</v>
      </c>
      <c r="D309" s="327" t="s">
        <v>244</v>
      </c>
      <c r="E309" s="21" t="s">
        <v>28</v>
      </c>
      <c r="F309" s="328">
        <v>0</v>
      </c>
      <c r="G309" s="42"/>
      <c r="H309" s="48"/>
    </row>
    <row r="310" s="2" customFormat="1" ht="16.8" customHeight="1">
      <c r="A310" s="42"/>
      <c r="B310" s="48"/>
      <c r="C310" s="327" t="s">
        <v>28</v>
      </c>
      <c r="D310" s="327" t="s">
        <v>640</v>
      </c>
      <c r="E310" s="21" t="s">
        <v>28</v>
      </c>
      <c r="F310" s="328">
        <v>175.09899999999999</v>
      </c>
      <c r="G310" s="42"/>
      <c r="H310" s="48"/>
    </row>
    <row r="311" s="2" customFormat="1" ht="16.8" customHeight="1">
      <c r="A311" s="42"/>
      <c r="B311" s="48"/>
      <c r="C311" s="327" t="s">
        <v>28</v>
      </c>
      <c r="D311" s="327" t="s">
        <v>641</v>
      </c>
      <c r="E311" s="21" t="s">
        <v>28</v>
      </c>
      <c r="F311" s="328">
        <v>101.384</v>
      </c>
      <c r="G311" s="42"/>
      <c r="H311" s="48"/>
    </row>
    <row r="312" s="2" customFormat="1" ht="16.8" customHeight="1">
      <c r="A312" s="42"/>
      <c r="B312" s="48"/>
      <c r="C312" s="327" t="s">
        <v>28</v>
      </c>
      <c r="D312" s="327" t="s">
        <v>642</v>
      </c>
      <c r="E312" s="21" t="s">
        <v>28</v>
      </c>
      <c r="F312" s="328">
        <v>111.274</v>
      </c>
      <c r="G312" s="42"/>
      <c r="H312" s="48"/>
    </row>
    <row r="313" s="2" customFormat="1" ht="16.8" customHeight="1">
      <c r="A313" s="42"/>
      <c r="B313" s="48"/>
      <c r="C313" s="327" t="s">
        <v>28</v>
      </c>
      <c r="D313" s="327" t="s">
        <v>643</v>
      </c>
      <c r="E313" s="21" t="s">
        <v>28</v>
      </c>
      <c r="F313" s="328">
        <v>60.145000000000003</v>
      </c>
      <c r="G313" s="42"/>
      <c r="H313" s="48"/>
    </row>
    <row r="314" s="2" customFormat="1" ht="16.8" customHeight="1">
      <c r="A314" s="42"/>
      <c r="B314" s="48"/>
      <c r="C314" s="327" t="s">
        <v>28</v>
      </c>
      <c r="D314" s="327" t="s">
        <v>644</v>
      </c>
      <c r="E314" s="21" t="s">
        <v>28</v>
      </c>
      <c r="F314" s="328">
        <v>192.71700000000001</v>
      </c>
      <c r="G314" s="42"/>
      <c r="H314" s="48"/>
    </row>
    <row r="315" s="2" customFormat="1" ht="16.8" customHeight="1">
      <c r="A315" s="42"/>
      <c r="B315" s="48"/>
      <c r="C315" s="327" t="s">
        <v>28</v>
      </c>
      <c r="D315" s="327" t="s">
        <v>645</v>
      </c>
      <c r="E315" s="21" t="s">
        <v>28</v>
      </c>
      <c r="F315" s="328">
        <v>159.52799999999999</v>
      </c>
      <c r="G315" s="42"/>
      <c r="H315" s="48"/>
    </row>
    <row r="316" s="2" customFormat="1" ht="16.8" customHeight="1">
      <c r="A316" s="42"/>
      <c r="B316" s="48"/>
      <c r="C316" s="327" t="s">
        <v>28</v>
      </c>
      <c r="D316" s="327" t="s">
        <v>646</v>
      </c>
      <c r="E316" s="21" t="s">
        <v>28</v>
      </c>
      <c r="F316" s="328">
        <v>176.87000000000001</v>
      </c>
      <c r="G316" s="42"/>
      <c r="H316" s="48"/>
    </row>
    <row r="317" s="2" customFormat="1" ht="16.8" customHeight="1">
      <c r="A317" s="42"/>
      <c r="B317" s="48"/>
      <c r="C317" s="327" t="s">
        <v>28</v>
      </c>
      <c r="D317" s="327" t="s">
        <v>647</v>
      </c>
      <c r="E317" s="21" t="s">
        <v>28</v>
      </c>
      <c r="F317" s="328">
        <v>203.66499999999999</v>
      </c>
      <c r="G317" s="42"/>
      <c r="H317" s="48"/>
    </row>
    <row r="318" s="2" customFormat="1" ht="16.8" customHeight="1">
      <c r="A318" s="42"/>
      <c r="B318" s="48"/>
      <c r="C318" s="327" t="s">
        <v>28</v>
      </c>
      <c r="D318" s="327" t="s">
        <v>648</v>
      </c>
      <c r="E318" s="21" t="s">
        <v>28</v>
      </c>
      <c r="F318" s="328">
        <v>29.760000000000002</v>
      </c>
      <c r="G318" s="42"/>
      <c r="H318" s="48"/>
    </row>
    <row r="319" s="2" customFormat="1" ht="16.8" customHeight="1">
      <c r="A319" s="42"/>
      <c r="B319" s="48"/>
      <c r="C319" s="327" t="s">
        <v>28</v>
      </c>
      <c r="D319" s="327" t="s">
        <v>649</v>
      </c>
      <c r="E319" s="21" t="s">
        <v>28</v>
      </c>
      <c r="F319" s="328">
        <v>-43.749000000000002</v>
      </c>
      <c r="G319" s="42"/>
      <c r="H319" s="48"/>
    </row>
    <row r="320" s="2" customFormat="1" ht="16.8" customHeight="1">
      <c r="A320" s="42"/>
      <c r="B320" s="48"/>
      <c r="C320" s="327" t="s">
        <v>119</v>
      </c>
      <c r="D320" s="327" t="s">
        <v>248</v>
      </c>
      <c r="E320" s="21" t="s">
        <v>28</v>
      </c>
      <c r="F320" s="328">
        <v>3075.0039999999999</v>
      </c>
      <c r="G320" s="42"/>
      <c r="H320" s="48"/>
    </row>
    <row r="321" s="2" customFormat="1" ht="16.8" customHeight="1">
      <c r="A321" s="42"/>
      <c r="B321" s="48"/>
      <c r="C321" s="329" t="s">
        <v>2591</v>
      </c>
      <c r="D321" s="42"/>
      <c r="E321" s="42"/>
      <c r="F321" s="42"/>
      <c r="G321" s="42"/>
      <c r="H321" s="48"/>
    </row>
    <row r="322" s="2" customFormat="1" ht="16.8" customHeight="1">
      <c r="A322" s="42"/>
      <c r="B322" s="48"/>
      <c r="C322" s="327" t="s">
        <v>620</v>
      </c>
      <c r="D322" s="327" t="s">
        <v>2647</v>
      </c>
      <c r="E322" s="21" t="s">
        <v>229</v>
      </c>
      <c r="F322" s="328">
        <v>3075.0039999999999</v>
      </c>
      <c r="G322" s="42"/>
      <c r="H322" s="48"/>
    </row>
    <row r="323" s="2" customFormat="1" ht="16.8" customHeight="1">
      <c r="A323" s="42"/>
      <c r="B323" s="48"/>
      <c r="C323" s="327" t="s">
        <v>341</v>
      </c>
      <c r="D323" s="327" t="s">
        <v>2648</v>
      </c>
      <c r="E323" s="21" t="s">
        <v>229</v>
      </c>
      <c r="F323" s="328">
        <v>3075.0039999999999</v>
      </c>
      <c r="G323" s="42"/>
      <c r="H323" s="48"/>
    </row>
    <row r="324" s="2" customFormat="1" ht="16.8" customHeight="1">
      <c r="A324" s="42"/>
      <c r="B324" s="48"/>
      <c r="C324" s="327" t="s">
        <v>1198</v>
      </c>
      <c r="D324" s="327" t="s">
        <v>2649</v>
      </c>
      <c r="E324" s="21" t="s">
        <v>229</v>
      </c>
      <c r="F324" s="328">
        <v>1289.172</v>
      </c>
      <c r="G324" s="42"/>
      <c r="H324" s="48"/>
    </row>
    <row r="325" s="2" customFormat="1" ht="16.8" customHeight="1">
      <c r="A325" s="42"/>
      <c r="B325" s="48"/>
      <c r="C325" s="327" t="s">
        <v>1205</v>
      </c>
      <c r="D325" s="327" t="s">
        <v>2650</v>
      </c>
      <c r="E325" s="21" t="s">
        <v>229</v>
      </c>
      <c r="F325" s="328">
        <v>4297.2420000000002</v>
      </c>
      <c r="G325" s="42"/>
      <c r="H325" s="48"/>
    </row>
    <row r="326" s="2" customFormat="1" ht="16.8" customHeight="1">
      <c r="A326" s="42"/>
      <c r="B326" s="48"/>
      <c r="C326" s="323" t="s">
        <v>122</v>
      </c>
      <c r="D326" s="324" t="s">
        <v>122</v>
      </c>
      <c r="E326" s="325" t="s">
        <v>28</v>
      </c>
      <c r="F326" s="326">
        <v>1222.2380000000001</v>
      </c>
      <c r="G326" s="42"/>
      <c r="H326" s="48"/>
    </row>
    <row r="327" s="2" customFormat="1" ht="16.8" customHeight="1">
      <c r="A327" s="42"/>
      <c r="B327" s="48"/>
      <c r="C327" s="327" t="s">
        <v>28</v>
      </c>
      <c r="D327" s="327" t="s">
        <v>242</v>
      </c>
      <c r="E327" s="21" t="s">
        <v>28</v>
      </c>
      <c r="F327" s="328">
        <v>0</v>
      </c>
      <c r="G327" s="42"/>
      <c r="H327" s="48"/>
    </row>
    <row r="328" s="2" customFormat="1" ht="16.8" customHeight="1">
      <c r="A328" s="42"/>
      <c r="B328" s="48"/>
      <c r="C328" s="327" t="s">
        <v>28</v>
      </c>
      <c r="D328" s="327" t="s">
        <v>611</v>
      </c>
      <c r="E328" s="21" t="s">
        <v>28</v>
      </c>
      <c r="F328" s="328">
        <v>438.24000000000001</v>
      </c>
      <c r="G328" s="42"/>
      <c r="H328" s="48"/>
    </row>
    <row r="329" s="2" customFormat="1" ht="16.8" customHeight="1">
      <c r="A329" s="42"/>
      <c r="B329" s="48"/>
      <c r="C329" s="327" t="s">
        <v>28</v>
      </c>
      <c r="D329" s="327" t="s">
        <v>612</v>
      </c>
      <c r="E329" s="21" t="s">
        <v>28</v>
      </c>
      <c r="F329" s="328">
        <v>160.928</v>
      </c>
      <c r="G329" s="42"/>
      <c r="H329" s="48"/>
    </row>
    <row r="330" s="2" customFormat="1" ht="16.8" customHeight="1">
      <c r="A330" s="42"/>
      <c r="B330" s="48"/>
      <c r="C330" s="327" t="s">
        <v>28</v>
      </c>
      <c r="D330" s="327" t="s">
        <v>613</v>
      </c>
      <c r="E330" s="21" t="s">
        <v>28</v>
      </c>
      <c r="F330" s="328">
        <v>5.056</v>
      </c>
      <c r="G330" s="42"/>
      <c r="H330" s="48"/>
    </row>
    <row r="331" s="2" customFormat="1" ht="16.8" customHeight="1">
      <c r="A331" s="42"/>
      <c r="B331" s="48"/>
      <c r="C331" s="327" t="s">
        <v>28</v>
      </c>
      <c r="D331" s="327" t="s">
        <v>470</v>
      </c>
      <c r="E331" s="21" t="s">
        <v>28</v>
      </c>
      <c r="F331" s="328">
        <v>107.36</v>
      </c>
      <c r="G331" s="42"/>
      <c r="H331" s="48"/>
    </row>
    <row r="332" s="2" customFormat="1" ht="16.8" customHeight="1">
      <c r="A332" s="42"/>
      <c r="B332" s="48"/>
      <c r="C332" s="327" t="s">
        <v>28</v>
      </c>
      <c r="D332" s="327" t="s">
        <v>471</v>
      </c>
      <c r="E332" s="21" t="s">
        <v>28</v>
      </c>
      <c r="F332" s="328">
        <v>2.9399999999999999</v>
      </c>
      <c r="G332" s="42"/>
      <c r="H332" s="48"/>
    </row>
    <row r="333" s="2" customFormat="1" ht="16.8" customHeight="1">
      <c r="A333" s="42"/>
      <c r="B333" s="48"/>
      <c r="C333" s="327" t="s">
        <v>28</v>
      </c>
      <c r="D333" s="327" t="s">
        <v>244</v>
      </c>
      <c r="E333" s="21" t="s">
        <v>28</v>
      </c>
      <c r="F333" s="328">
        <v>0</v>
      </c>
      <c r="G333" s="42"/>
      <c r="H333" s="48"/>
    </row>
    <row r="334" s="2" customFormat="1" ht="16.8" customHeight="1">
      <c r="A334" s="42"/>
      <c r="B334" s="48"/>
      <c r="C334" s="327" t="s">
        <v>28</v>
      </c>
      <c r="D334" s="327" t="s">
        <v>616</v>
      </c>
      <c r="E334" s="21" t="s">
        <v>28</v>
      </c>
      <c r="F334" s="328">
        <v>437.904</v>
      </c>
      <c r="G334" s="42"/>
      <c r="H334" s="48"/>
    </row>
    <row r="335" s="2" customFormat="1" ht="16.8" customHeight="1">
      <c r="A335" s="42"/>
      <c r="B335" s="48"/>
      <c r="C335" s="327" t="s">
        <v>28</v>
      </c>
      <c r="D335" s="327" t="s">
        <v>473</v>
      </c>
      <c r="E335" s="21" t="s">
        <v>28</v>
      </c>
      <c r="F335" s="328">
        <v>69.810000000000002</v>
      </c>
      <c r="G335" s="42"/>
      <c r="H335" s="48"/>
    </row>
    <row r="336" s="2" customFormat="1" ht="16.8" customHeight="1">
      <c r="A336" s="42"/>
      <c r="B336" s="48"/>
      <c r="C336" s="327" t="s">
        <v>122</v>
      </c>
      <c r="D336" s="327" t="s">
        <v>248</v>
      </c>
      <c r="E336" s="21" t="s">
        <v>28</v>
      </c>
      <c r="F336" s="328">
        <v>1222.2380000000001</v>
      </c>
      <c r="G336" s="42"/>
      <c r="H336" s="48"/>
    </row>
    <row r="337" s="2" customFormat="1" ht="16.8" customHeight="1">
      <c r="A337" s="42"/>
      <c r="B337" s="48"/>
      <c r="C337" s="329" t="s">
        <v>2591</v>
      </c>
      <c r="D337" s="42"/>
      <c r="E337" s="42"/>
      <c r="F337" s="42"/>
      <c r="G337" s="42"/>
      <c r="H337" s="48"/>
    </row>
    <row r="338" s="2" customFormat="1" ht="16.8" customHeight="1">
      <c r="A338" s="42"/>
      <c r="B338" s="48"/>
      <c r="C338" s="327" t="s">
        <v>607</v>
      </c>
      <c r="D338" s="327" t="s">
        <v>2651</v>
      </c>
      <c r="E338" s="21" t="s">
        <v>229</v>
      </c>
      <c r="F338" s="328">
        <v>1222.2380000000001</v>
      </c>
      <c r="G338" s="42"/>
      <c r="H338" s="48"/>
    </row>
    <row r="339" s="2" customFormat="1" ht="16.8" customHeight="1">
      <c r="A339" s="42"/>
      <c r="B339" s="48"/>
      <c r="C339" s="327" t="s">
        <v>325</v>
      </c>
      <c r="D339" s="327" t="s">
        <v>2652</v>
      </c>
      <c r="E339" s="21" t="s">
        <v>229</v>
      </c>
      <c r="F339" s="328">
        <v>1222.2380000000001</v>
      </c>
      <c r="G339" s="42"/>
      <c r="H339" s="48"/>
    </row>
    <row r="340" s="2" customFormat="1" ht="16.8" customHeight="1">
      <c r="A340" s="42"/>
      <c r="B340" s="48"/>
      <c r="C340" s="327" t="s">
        <v>1198</v>
      </c>
      <c r="D340" s="327" t="s">
        <v>2649</v>
      </c>
      <c r="E340" s="21" t="s">
        <v>229</v>
      </c>
      <c r="F340" s="328">
        <v>1289.172</v>
      </c>
      <c r="G340" s="42"/>
      <c r="H340" s="48"/>
    </row>
    <row r="341" s="2" customFormat="1" ht="16.8" customHeight="1">
      <c r="A341" s="42"/>
      <c r="B341" s="48"/>
      <c r="C341" s="327" t="s">
        <v>1205</v>
      </c>
      <c r="D341" s="327" t="s">
        <v>2650</v>
      </c>
      <c r="E341" s="21" t="s">
        <v>229</v>
      </c>
      <c r="F341" s="328">
        <v>4297.2420000000002</v>
      </c>
      <c r="G341" s="42"/>
      <c r="H341" s="48"/>
    </row>
    <row r="342" s="2" customFormat="1" ht="16.8" customHeight="1">
      <c r="A342" s="42"/>
      <c r="B342" s="48"/>
      <c r="C342" s="323" t="s">
        <v>614</v>
      </c>
      <c r="D342" s="324" t="s">
        <v>614</v>
      </c>
      <c r="E342" s="325" t="s">
        <v>28</v>
      </c>
      <c r="F342" s="326">
        <v>604.22400000000005</v>
      </c>
      <c r="G342" s="42"/>
      <c r="H342" s="48"/>
    </row>
    <row r="343" s="2" customFormat="1" ht="16.8" customHeight="1">
      <c r="A343" s="42"/>
      <c r="B343" s="48"/>
      <c r="C343" s="327" t="s">
        <v>28</v>
      </c>
      <c r="D343" s="327" t="s">
        <v>242</v>
      </c>
      <c r="E343" s="21" t="s">
        <v>28</v>
      </c>
      <c r="F343" s="328">
        <v>0</v>
      </c>
      <c r="G343" s="42"/>
      <c r="H343" s="48"/>
    </row>
    <row r="344" s="2" customFormat="1" ht="16.8" customHeight="1">
      <c r="A344" s="42"/>
      <c r="B344" s="48"/>
      <c r="C344" s="327" t="s">
        <v>28</v>
      </c>
      <c r="D344" s="327" t="s">
        <v>611</v>
      </c>
      <c r="E344" s="21" t="s">
        <v>28</v>
      </c>
      <c r="F344" s="328">
        <v>438.24000000000001</v>
      </c>
      <c r="G344" s="42"/>
      <c r="H344" s="48"/>
    </row>
    <row r="345" s="2" customFormat="1" ht="16.8" customHeight="1">
      <c r="A345" s="42"/>
      <c r="B345" s="48"/>
      <c r="C345" s="327" t="s">
        <v>28</v>
      </c>
      <c r="D345" s="327" t="s">
        <v>612</v>
      </c>
      <c r="E345" s="21" t="s">
        <v>28</v>
      </c>
      <c r="F345" s="328">
        <v>160.928</v>
      </c>
      <c r="G345" s="42"/>
      <c r="H345" s="48"/>
    </row>
    <row r="346" s="2" customFormat="1" ht="16.8" customHeight="1">
      <c r="A346" s="42"/>
      <c r="B346" s="48"/>
      <c r="C346" s="327" t="s">
        <v>28</v>
      </c>
      <c r="D346" s="327" t="s">
        <v>613</v>
      </c>
      <c r="E346" s="21" t="s">
        <v>28</v>
      </c>
      <c r="F346" s="328">
        <v>5.056</v>
      </c>
      <c r="G346" s="42"/>
      <c r="H346" s="48"/>
    </row>
    <row r="347" s="2" customFormat="1" ht="16.8" customHeight="1">
      <c r="A347" s="42"/>
      <c r="B347" s="48"/>
      <c r="C347" s="327" t="s">
        <v>614</v>
      </c>
      <c r="D347" s="327" t="s">
        <v>564</v>
      </c>
      <c r="E347" s="21" t="s">
        <v>28</v>
      </c>
      <c r="F347" s="328">
        <v>604.22400000000005</v>
      </c>
      <c r="G347" s="42"/>
      <c r="H347" s="48"/>
    </row>
    <row r="348" s="2" customFormat="1" ht="16.8" customHeight="1">
      <c r="A348" s="42"/>
      <c r="B348" s="48"/>
      <c r="C348" s="323" t="s">
        <v>615</v>
      </c>
      <c r="D348" s="324" t="s">
        <v>615</v>
      </c>
      <c r="E348" s="325" t="s">
        <v>28</v>
      </c>
      <c r="F348" s="326">
        <v>110.3</v>
      </c>
      <c r="G348" s="42"/>
      <c r="H348" s="48"/>
    </row>
    <row r="349" s="2" customFormat="1" ht="16.8" customHeight="1">
      <c r="A349" s="42"/>
      <c r="B349" s="48"/>
      <c r="C349" s="327" t="s">
        <v>28</v>
      </c>
      <c r="D349" s="327" t="s">
        <v>470</v>
      </c>
      <c r="E349" s="21" t="s">
        <v>28</v>
      </c>
      <c r="F349" s="328">
        <v>107.36</v>
      </c>
      <c r="G349" s="42"/>
      <c r="H349" s="48"/>
    </row>
    <row r="350" s="2" customFormat="1" ht="16.8" customHeight="1">
      <c r="A350" s="42"/>
      <c r="B350" s="48"/>
      <c r="C350" s="327" t="s">
        <v>28</v>
      </c>
      <c r="D350" s="327" t="s">
        <v>471</v>
      </c>
      <c r="E350" s="21" t="s">
        <v>28</v>
      </c>
      <c r="F350" s="328">
        <v>2.9399999999999999</v>
      </c>
      <c r="G350" s="42"/>
      <c r="H350" s="48"/>
    </row>
    <row r="351" s="2" customFormat="1" ht="16.8" customHeight="1">
      <c r="A351" s="42"/>
      <c r="B351" s="48"/>
      <c r="C351" s="327" t="s">
        <v>615</v>
      </c>
      <c r="D351" s="327" t="s">
        <v>564</v>
      </c>
      <c r="E351" s="21" t="s">
        <v>28</v>
      </c>
      <c r="F351" s="328">
        <v>110.3</v>
      </c>
      <c r="G351" s="42"/>
      <c r="H351" s="48"/>
    </row>
    <row r="352" s="2" customFormat="1" ht="16.8" customHeight="1">
      <c r="A352" s="42"/>
      <c r="B352" s="48"/>
      <c r="C352" s="323" t="s">
        <v>617</v>
      </c>
      <c r="D352" s="324" t="s">
        <v>617</v>
      </c>
      <c r="E352" s="325" t="s">
        <v>28</v>
      </c>
      <c r="F352" s="326">
        <v>437.904</v>
      </c>
      <c r="G352" s="42"/>
      <c r="H352" s="48"/>
    </row>
    <row r="353" s="2" customFormat="1" ht="16.8" customHeight="1">
      <c r="A353" s="42"/>
      <c r="B353" s="48"/>
      <c r="C353" s="327" t="s">
        <v>28</v>
      </c>
      <c r="D353" s="327" t="s">
        <v>244</v>
      </c>
      <c r="E353" s="21" t="s">
        <v>28</v>
      </c>
      <c r="F353" s="328">
        <v>0</v>
      </c>
      <c r="G353" s="42"/>
      <c r="H353" s="48"/>
    </row>
    <row r="354" s="2" customFormat="1" ht="16.8" customHeight="1">
      <c r="A354" s="42"/>
      <c r="B354" s="48"/>
      <c r="C354" s="327" t="s">
        <v>28</v>
      </c>
      <c r="D354" s="327" t="s">
        <v>616</v>
      </c>
      <c r="E354" s="21" t="s">
        <v>28</v>
      </c>
      <c r="F354" s="328">
        <v>437.904</v>
      </c>
      <c r="G354" s="42"/>
      <c r="H354" s="48"/>
    </row>
    <row r="355" s="2" customFormat="1" ht="16.8" customHeight="1">
      <c r="A355" s="42"/>
      <c r="B355" s="48"/>
      <c r="C355" s="327" t="s">
        <v>617</v>
      </c>
      <c r="D355" s="327" t="s">
        <v>564</v>
      </c>
      <c r="E355" s="21" t="s">
        <v>28</v>
      </c>
      <c r="F355" s="328">
        <v>437.904</v>
      </c>
      <c r="G355" s="42"/>
      <c r="H355" s="48"/>
    </row>
    <row r="356" s="2" customFormat="1" ht="16.8" customHeight="1">
      <c r="A356" s="42"/>
      <c r="B356" s="48"/>
      <c r="C356" s="323" t="s">
        <v>618</v>
      </c>
      <c r="D356" s="324" t="s">
        <v>618</v>
      </c>
      <c r="E356" s="325" t="s">
        <v>28</v>
      </c>
      <c r="F356" s="326">
        <v>69.810000000000002</v>
      </c>
      <c r="G356" s="42"/>
      <c r="H356" s="48"/>
    </row>
    <row r="357" s="2" customFormat="1" ht="16.8" customHeight="1">
      <c r="A357" s="42"/>
      <c r="B357" s="48"/>
      <c r="C357" s="327" t="s">
        <v>28</v>
      </c>
      <c r="D357" s="327" t="s">
        <v>473</v>
      </c>
      <c r="E357" s="21" t="s">
        <v>28</v>
      </c>
      <c r="F357" s="328">
        <v>69.810000000000002</v>
      </c>
      <c r="G357" s="42"/>
      <c r="H357" s="48"/>
    </row>
    <row r="358" s="2" customFormat="1" ht="16.8" customHeight="1">
      <c r="A358" s="42"/>
      <c r="B358" s="48"/>
      <c r="C358" s="327" t="s">
        <v>618</v>
      </c>
      <c r="D358" s="327" t="s">
        <v>564</v>
      </c>
      <c r="E358" s="21" t="s">
        <v>28</v>
      </c>
      <c r="F358" s="328">
        <v>69.810000000000002</v>
      </c>
      <c r="G358" s="42"/>
      <c r="H358" s="48"/>
    </row>
    <row r="359" s="2" customFormat="1" ht="16.8" customHeight="1">
      <c r="A359" s="42"/>
      <c r="B359" s="48"/>
      <c r="C359" s="323" t="s">
        <v>125</v>
      </c>
      <c r="D359" s="324" t="s">
        <v>125</v>
      </c>
      <c r="E359" s="325" t="s">
        <v>28</v>
      </c>
      <c r="F359" s="326">
        <v>85.763999999999996</v>
      </c>
      <c r="G359" s="42"/>
      <c r="H359" s="48"/>
    </row>
    <row r="360" s="2" customFormat="1" ht="16.8" customHeight="1">
      <c r="A360" s="42"/>
      <c r="B360" s="48"/>
      <c r="C360" s="327" t="s">
        <v>28</v>
      </c>
      <c r="D360" s="327" t="s">
        <v>338</v>
      </c>
      <c r="E360" s="21" t="s">
        <v>28</v>
      </c>
      <c r="F360" s="328">
        <v>42.798000000000002</v>
      </c>
      <c r="G360" s="42"/>
      <c r="H360" s="48"/>
    </row>
    <row r="361" s="2" customFormat="1" ht="16.8" customHeight="1">
      <c r="A361" s="42"/>
      <c r="B361" s="48"/>
      <c r="C361" s="327" t="s">
        <v>28</v>
      </c>
      <c r="D361" s="327" t="s">
        <v>339</v>
      </c>
      <c r="E361" s="21" t="s">
        <v>28</v>
      </c>
      <c r="F361" s="328">
        <v>42.966000000000001</v>
      </c>
      <c r="G361" s="42"/>
      <c r="H361" s="48"/>
    </row>
    <row r="362" s="2" customFormat="1" ht="16.8" customHeight="1">
      <c r="A362" s="42"/>
      <c r="B362" s="48"/>
      <c r="C362" s="327" t="s">
        <v>125</v>
      </c>
      <c r="D362" s="327" t="s">
        <v>248</v>
      </c>
      <c r="E362" s="21" t="s">
        <v>28</v>
      </c>
      <c r="F362" s="328">
        <v>85.763999999999996</v>
      </c>
      <c r="G362" s="42"/>
      <c r="H362" s="48"/>
    </row>
    <row r="363" s="2" customFormat="1" ht="16.8" customHeight="1">
      <c r="A363" s="42"/>
      <c r="B363" s="48"/>
      <c r="C363" s="329" t="s">
        <v>2591</v>
      </c>
      <c r="D363" s="42"/>
      <c r="E363" s="42"/>
      <c r="F363" s="42"/>
      <c r="G363" s="42"/>
      <c r="H363" s="48"/>
    </row>
    <row r="364" s="2" customFormat="1" ht="16.8" customHeight="1">
      <c r="A364" s="42"/>
      <c r="B364" s="48"/>
      <c r="C364" s="327" t="s">
        <v>334</v>
      </c>
      <c r="D364" s="327" t="s">
        <v>2653</v>
      </c>
      <c r="E364" s="21" t="s">
        <v>229</v>
      </c>
      <c r="F364" s="328">
        <v>85.763999999999996</v>
      </c>
      <c r="G364" s="42"/>
      <c r="H364" s="48"/>
    </row>
    <row r="365" s="2" customFormat="1" ht="16.8" customHeight="1">
      <c r="A365" s="42"/>
      <c r="B365" s="48"/>
      <c r="C365" s="327" t="s">
        <v>806</v>
      </c>
      <c r="D365" s="327" t="s">
        <v>2654</v>
      </c>
      <c r="E365" s="21" t="s">
        <v>229</v>
      </c>
      <c r="F365" s="328">
        <v>42.881999999999998</v>
      </c>
      <c r="G365" s="42"/>
      <c r="H365" s="48"/>
    </row>
    <row r="366" s="2" customFormat="1" ht="16.8" customHeight="1">
      <c r="A366" s="42"/>
      <c r="B366" s="48"/>
      <c r="C366" s="323" t="s">
        <v>127</v>
      </c>
      <c r="D366" s="324" t="s">
        <v>127</v>
      </c>
      <c r="E366" s="325" t="s">
        <v>28</v>
      </c>
      <c r="F366" s="326">
        <v>0.16500000000000001</v>
      </c>
      <c r="G366" s="42"/>
      <c r="H366" s="48"/>
    </row>
    <row r="367" s="2" customFormat="1" ht="16.8" customHeight="1">
      <c r="A367" s="42"/>
      <c r="B367" s="48"/>
      <c r="C367" s="327" t="s">
        <v>28</v>
      </c>
      <c r="D367" s="327" t="s">
        <v>765</v>
      </c>
      <c r="E367" s="21" t="s">
        <v>28</v>
      </c>
      <c r="F367" s="328">
        <v>0.16500000000000001</v>
      </c>
      <c r="G367" s="42"/>
      <c r="H367" s="48"/>
    </row>
    <row r="368" s="2" customFormat="1" ht="16.8" customHeight="1">
      <c r="A368" s="42"/>
      <c r="B368" s="48"/>
      <c r="C368" s="327" t="s">
        <v>28</v>
      </c>
      <c r="D368" s="327" t="s">
        <v>28</v>
      </c>
      <c r="E368" s="21" t="s">
        <v>28</v>
      </c>
      <c r="F368" s="328">
        <v>0</v>
      </c>
      <c r="G368" s="42"/>
      <c r="H368" s="48"/>
    </row>
    <row r="369" s="2" customFormat="1" ht="16.8" customHeight="1">
      <c r="A369" s="42"/>
      <c r="B369" s="48"/>
      <c r="C369" s="327" t="s">
        <v>127</v>
      </c>
      <c r="D369" s="327" t="s">
        <v>248</v>
      </c>
      <c r="E369" s="21" t="s">
        <v>28</v>
      </c>
      <c r="F369" s="328">
        <v>0.16500000000000001</v>
      </c>
      <c r="G369" s="42"/>
      <c r="H369" s="48"/>
    </row>
    <row r="370" s="2" customFormat="1" ht="16.8" customHeight="1">
      <c r="A370" s="42"/>
      <c r="B370" s="48"/>
      <c r="C370" s="329" t="s">
        <v>2591</v>
      </c>
      <c r="D370" s="42"/>
      <c r="E370" s="42"/>
      <c r="F370" s="42"/>
      <c r="G370" s="42"/>
      <c r="H370" s="48"/>
    </row>
    <row r="371" s="2" customFormat="1" ht="16.8" customHeight="1">
      <c r="A371" s="42"/>
      <c r="B371" s="48"/>
      <c r="C371" s="327" t="s">
        <v>762</v>
      </c>
      <c r="D371" s="327" t="s">
        <v>763</v>
      </c>
      <c r="E371" s="21" t="s">
        <v>303</v>
      </c>
      <c r="F371" s="328">
        <v>0.16500000000000001</v>
      </c>
      <c r="G371" s="42"/>
      <c r="H371" s="48"/>
    </row>
    <row r="372" s="2" customFormat="1" ht="16.8" customHeight="1">
      <c r="A372" s="42"/>
      <c r="B372" s="48"/>
      <c r="C372" s="327" t="s">
        <v>767</v>
      </c>
      <c r="D372" s="327" t="s">
        <v>2655</v>
      </c>
      <c r="E372" s="21" t="s">
        <v>229</v>
      </c>
      <c r="F372" s="328">
        <v>0.16500000000000001</v>
      </c>
      <c r="G372" s="42"/>
      <c r="H372" s="48"/>
    </row>
    <row r="373" s="2" customFormat="1" ht="16.8" customHeight="1">
      <c r="A373" s="42"/>
      <c r="B373" s="48"/>
      <c r="C373" s="323" t="s">
        <v>2656</v>
      </c>
      <c r="D373" s="324" t="s">
        <v>2656</v>
      </c>
      <c r="E373" s="325" t="s">
        <v>28</v>
      </c>
      <c r="F373" s="326">
        <v>0.16400000000000001</v>
      </c>
      <c r="G373" s="42"/>
      <c r="H373" s="48"/>
    </row>
    <row r="374" s="2" customFormat="1" ht="16.8" customHeight="1">
      <c r="A374" s="42"/>
      <c r="B374" s="48"/>
      <c r="C374" s="323" t="s">
        <v>2657</v>
      </c>
      <c r="D374" s="324" t="s">
        <v>2657</v>
      </c>
      <c r="E374" s="325" t="s">
        <v>28</v>
      </c>
      <c r="F374" s="326">
        <v>0.16700000000000001</v>
      </c>
      <c r="G374" s="42"/>
      <c r="H374" s="48"/>
    </row>
    <row r="375" s="2" customFormat="1" ht="16.8" customHeight="1">
      <c r="A375" s="42"/>
      <c r="B375" s="48"/>
      <c r="C375" s="323" t="s">
        <v>2658</v>
      </c>
      <c r="D375" s="324" t="s">
        <v>2658</v>
      </c>
      <c r="E375" s="325" t="s">
        <v>28</v>
      </c>
      <c r="F375" s="326">
        <v>0.33100000000000002</v>
      </c>
      <c r="G375" s="42"/>
      <c r="H375" s="48"/>
    </row>
    <row r="376" s="2" customFormat="1" ht="16.8" customHeight="1">
      <c r="A376" s="42"/>
      <c r="B376" s="48"/>
      <c r="C376" s="323" t="s">
        <v>129</v>
      </c>
      <c r="D376" s="324" t="s">
        <v>129</v>
      </c>
      <c r="E376" s="325" t="s">
        <v>28</v>
      </c>
      <c r="F376" s="326">
        <v>21.399000000000001</v>
      </c>
      <c r="G376" s="42"/>
      <c r="H376" s="48"/>
    </row>
    <row r="377" s="2" customFormat="1" ht="16.8" customHeight="1">
      <c r="A377" s="42"/>
      <c r="B377" s="48"/>
      <c r="C377" s="327" t="s">
        <v>28</v>
      </c>
      <c r="D377" s="327" t="s">
        <v>242</v>
      </c>
      <c r="E377" s="21" t="s">
        <v>28</v>
      </c>
      <c r="F377" s="328">
        <v>0</v>
      </c>
      <c r="G377" s="42"/>
      <c r="H377" s="48"/>
    </row>
    <row r="378" s="2" customFormat="1" ht="16.8" customHeight="1">
      <c r="A378" s="42"/>
      <c r="B378" s="48"/>
      <c r="C378" s="327" t="s">
        <v>28</v>
      </c>
      <c r="D378" s="327" t="s">
        <v>799</v>
      </c>
      <c r="E378" s="21" t="s">
        <v>28</v>
      </c>
      <c r="F378" s="328">
        <v>21.399000000000001</v>
      </c>
      <c r="G378" s="42"/>
      <c r="H378" s="48"/>
    </row>
    <row r="379" s="2" customFormat="1" ht="16.8" customHeight="1">
      <c r="A379" s="42"/>
      <c r="B379" s="48"/>
      <c r="C379" s="327" t="s">
        <v>129</v>
      </c>
      <c r="D379" s="327" t="s">
        <v>248</v>
      </c>
      <c r="E379" s="21" t="s">
        <v>28</v>
      </c>
      <c r="F379" s="328">
        <v>21.399000000000001</v>
      </c>
      <c r="G379" s="42"/>
      <c r="H379" s="48"/>
    </row>
    <row r="380" s="2" customFormat="1" ht="16.8" customHeight="1">
      <c r="A380" s="42"/>
      <c r="B380" s="48"/>
      <c r="C380" s="329" t="s">
        <v>2591</v>
      </c>
      <c r="D380" s="42"/>
      <c r="E380" s="42"/>
      <c r="F380" s="42"/>
      <c r="G380" s="42"/>
      <c r="H380" s="48"/>
    </row>
    <row r="381" s="2" customFormat="1" ht="16.8" customHeight="1">
      <c r="A381" s="42"/>
      <c r="B381" s="48"/>
      <c r="C381" s="327" t="s">
        <v>796</v>
      </c>
      <c r="D381" s="327" t="s">
        <v>2659</v>
      </c>
      <c r="E381" s="21" t="s">
        <v>229</v>
      </c>
      <c r="F381" s="328">
        <v>21.399000000000001</v>
      </c>
      <c r="G381" s="42"/>
      <c r="H381" s="48"/>
    </row>
    <row r="382" s="2" customFormat="1" ht="16.8" customHeight="1">
      <c r="A382" s="42"/>
      <c r="B382" s="48"/>
      <c r="C382" s="327" t="s">
        <v>334</v>
      </c>
      <c r="D382" s="327" t="s">
        <v>2653</v>
      </c>
      <c r="E382" s="21" t="s">
        <v>229</v>
      </c>
      <c r="F382" s="328">
        <v>85.763999999999996</v>
      </c>
      <c r="G382" s="42"/>
      <c r="H382" s="48"/>
    </row>
    <row r="383" s="2" customFormat="1" ht="16.8" customHeight="1">
      <c r="A383" s="42"/>
      <c r="B383" s="48"/>
      <c r="C383" s="327" t="s">
        <v>801</v>
      </c>
      <c r="D383" s="327" t="s">
        <v>802</v>
      </c>
      <c r="E383" s="21" t="s">
        <v>229</v>
      </c>
      <c r="F383" s="328">
        <v>23.539000000000001</v>
      </c>
      <c r="G383" s="42"/>
      <c r="H383" s="48"/>
    </row>
    <row r="384" s="2" customFormat="1" ht="16.8" customHeight="1">
      <c r="A384" s="42"/>
      <c r="B384" s="48"/>
      <c r="C384" s="323" t="s">
        <v>131</v>
      </c>
      <c r="D384" s="324" t="s">
        <v>131</v>
      </c>
      <c r="E384" s="325" t="s">
        <v>28</v>
      </c>
      <c r="F384" s="326">
        <v>21.483000000000001</v>
      </c>
      <c r="G384" s="42"/>
      <c r="H384" s="48"/>
    </row>
    <row r="385" s="2" customFormat="1" ht="16.8" customHeight="1">
      <c r="A385" s="42"/>
      <c r="B385" s="48"/>
      <c r="C385" s="327" t="s">
        <v>28</v>
      </c>
      <c r="D385" s="327" t="s">
        <v>242</v>
      </c>
      <c r="E385" s="21" t="s">
        <v>28</v>
      </c>
      <c r="F385" s="328">
        <v>0</v>
      </c>
      <c r="G385" s="42"/>
      <c r="H385" s="48"/>
    </row>
    <row r="386" s="2" customFormat="1" ht="16.8" customHeight="1">
      <c r="A386" s="42"/>
      <c r="B386" s="48"/>
      <c r="C386" s="327" t="s">
        <v>28</v>
      </c>
      <c r="D386" s="327" t="s">
        <v>783</v>
      </c>
      <c r="E386" s="21" t="s">
        <v>28</v>
      </c>
      <c r="F386" s="328">
        <v>21.483000000000001</v>
      </c>
      <c r="G386" s="42"/>
      <c r="H386" s="48"/>
    </row>
    <row r="387" s="2" customFormat="1" ht="16.8" customHeight="1">
      <c r="A387" s="42"/>
      <c r="B387" s="48"/>
      <c r="C387" s="327" t="s">
        <v>131</v>
      </c>
      <c r="D387" s="327" t="s">
        <v>248</v>
      </c>
      <c r="E387" s="21" t="s">
        <v>28</v>
      </c>
      <c r="F387" s="328">
        <v>21.483000000000001</v>
      </c>
      <c r="G387" s="42"/>
      <c r="H387" s="48"/>
    </row>
    <row r="388" s="2" customFormat="1" ht="16.8" customHeight="1">
      <c r="A388" s="42"/>
      <c r="B388" s="48"/>
      <c r="C388" s="329" t="s">
        <v>2591</v>
      </c>
      <c r="D388" s="42"/>
      <c r="E388" s="42"/>
      <c r="F388" s="42"/>
      <c r="G388" s="42"/>
      <c r="H388" s="48"/>
    </row>
    <row r="389" s="2" customFormat="1" ht="16.8" customHeight="1">
      <c r="A389" s="42"/>
      <c r="B389" s="48"/>
      <c r="C389" s="327" t="s">
        <v>779</v>
      </c>
      <c r="D389" s="327" t="s">
        <v>2660</v>
      </c>
      <c r="E389" s="21" t="s">
        <v>229</v>
      </c>
      <c r="F389" s="328">
        <v>21.483000000000001</v>
      </c>
      <c r="G389" s="42"/>
      <c r="H389" s="48"/>
    </row>
    <row r="390" s="2" customFormat="1" ht="16.8" customHeight="1">
      <c r="A390" s="42"/>
      <c r="B390" s="48"/>
      <c r="C390" s="327" t="s">
        <v>1193</v>
      </c>
      <c r="D390" s="327" t="s">
        <v>2649</v>
      </c>
      <c r="E390" s="21" t="s">
        <v>229</v>
      </c>
      <c r="F390" s="328">
        <v>42.966000000000001</v>
      </c>
      <c r="G390" s="42"/>
      <c r="H390" s="48"/>
    </row>
    <row r="391" s="2" customFormat="1" ht="16.8" customHeight="1">
      <c r="A391" s="42"/>
      <c r="B391" s="48"/>
      <c r="C391" s="327" t="s">
        <v>1210</v>
      </c>
      <c r="D391" s="327" t="s">
        <v>2650</v>
      </c>
      <c r="E391" s="21" t="s">
        <v>229</v>
      </c>
      <c r="F391" s="328">
        <v>42.966000000000001</v>
      </c>
      <c r="G391" s="42"/>
      <c r="H391" s="48"/>
    </row>
    <row r="392" s="2" customFormat="1" ht="16.8" customHeight="1">
      <c r="A392" s="42"/>
      <c r="B392" s="48"/>
      <c r="C392" s="323" t="s">
        <v>2661</v>
      </c>
      <c r="D392" s="324" t="s">
        <v>2661</v>
      </c>
      <c r="E392" s="325" t="s">
        <v>28</v>
      </c>
      <c r="F392" s="326">
        <v>2.5939999999999999</v>
      </c>
      <c r="G392" s="42"/>
      <c r="H392" s="48"/>
    </row>
    <row r="393" s="2" customFormat="1" ht="16.8" customHeight="1">
      <c r="A393" s="42"/>
      <c r="B393" s="48"/>
      <c r="C393" s="323" t="s">
        <v>2662</v>
      </c>
      <c r="D393" s="324" t="s">
        <v>2662</v>
      </c>
      <c r="E393" s="325" t="s">
        <v>28</v>
      </c>
      <c r="F393" s="326">
        <v>31.655999999999999</v>
      </c>
      <c r="G393" s="42"/>
      <c r="H393" s="48"/>
    </row>
    <row r="394" s="2" customFormat="1" ht="16.8" customHeight="1">
      <c r="A394" s="42"/>
      <c r="B394" s="48"/>
      <c r="C394" s="323" t="s">
        <v>2663</v>
      </c>
      <c r="D394" s="324" t="s">
        <v>2663</v>
      </c>
      <c r="E394" s="325" t="s">
        <v>28</v>
      </c>
      <c r="F394" s="326">
        <v>23.280000000000001</v>
      </c>
      <c r="G394" s="42"/>
      <c r="H394" s="48"/>
    </row>
    <row r="395" s="2" customFormat="1" ht="16.8" customHeight="1">
      <c r="A395" s="42"/>
      <c r="B395" s="48"/>
      <c r="C395" s="323" t="s">
        <v>133</v>
      </c>
      <c r="D395" s="324" t="s">
        <v>133</v>
      </c>
      <c r="E395" s="325" t="s">
        <v>28</v>
      </c>
      <c r="F395" s="326">
        <v>15</v>
      </c>
      <c r="G395" s="42"/>
      <c r="H395" s="48"/>
    </row>
    <row r="396" s="2" customFormat="1" ht="16.8" customHeight="1">
      <c r="A396" s="42"/>
      <c r="B396" s="48"/>
      <c r="C396" s="327" t="s">
        <v>28</v>
      </c>
      <c r="D396" s="327" t="s">
        <v>242</v>
      </c>
      <c r="E396" s="21" t="s">
        <v>28</v>
      </c>
      <c r="F396" s="328">
        <v>0</v>
      </c>
      <c r="G396" s="42"/>
      <c r="H396" s="48"/>
    </row>
    <row r="397" s="2" customFormat="1" ht="16.8" customHeight="1">
      <c r="A397" s="42"/>
      <c r="B397" s="48"/>
      <c r="C397" s="327" t="s">
        <v>28</v>
      </c>
      <c r="D397" s="327" t="s">
        <v>760</v>
      </c>
      <c r="E397" s="21" t="s">
        <v>28</v>
      </c>
      <c r="F397" s="328">
        <v>15</v>
      </c>
      <c r="G397" s="42"/>
      <c r="H397" s="48"/>
    </row>
    <row r="398" s="2" customFormat="1" ht="16.8" customHeight="1">
      <c r="A398" s="42"/>
      <c r="B398" s="48"/>
      <c r="C398" s="327" t="s">
        <v>133</v>
      </c>
      <c r="D398" s="327" t="s">
        <v>248</v>
      </c>
      <c r="E398" s="21" t="s">
        <v>28</v>
      </c>
      <c r="F398" s="328">
        <v>15</v>
      </c>
      <c r="G398" s="42"/>
      <c r="H398" s="48"/>
    </row>
    <row r="399" s="2" customFormat="1" ht="16.8" customHeight="1">
      <c r="A399" s="42"/>
      <c r="B399" s="48"/>
      <c r="C399" s="329" t="s">
        <v>2591</v>
      </c>
      <c r="D399" s="42"/>
      <c r="E399" s="42"/>
      <c r="F399" s="42"/>
      <c r="G399" s="42"/>
      <c r="H399" s="48"/>
    </row>
    <row r="400" s="2" customFormat="1" ht="16.8" customHeight="1">
      <c r="A400" s="42"/>
      <c r="B400" s="48"/>
      <c r="C400" s="327" t="s">
        <v>756</v>
      </c>
      <c r="D400" s="327" t="s">
        <v>2664</v>
      </c>
      <c r="E400" s="21" t="s">
        <v>229</v>
      </c>
      <c r="F400" s="328">
        <v>15</v>
      </c>
      <c r="G400" s="42"/>
      <c r="H400" s="48"/>
    </row>
    <row r="401" s="2" customFormat="1" ht="16.8" customHeight="1">
      <c r="A401" s="42"/>
      <c r="B401" s="48"/>
      <c r="C401" s="327" t="s">
        <v>762</v>
      </c>
      <c r="D401" s="327" t="s">
        <v>763</v>
      </c>
      <c r="E401" s="21" t="s">
        <v>303</v>
      </c>
      <c r="F401" s="328">
        <v>0.16500000000000001</v>
      </c>
      <c r="G401" s="42"/>
      <c r="H401" s="48"/>
    </row>
    <row r="402" s="2" customFormat="1" ht="16.8" customHeight="1">
      <c r="A402" s="42"/>
      <c r="B402" s="48"/>
      <c r="C402" s="323" t="s">
        <v>267</v>
      </c>
      <c r="D402" s="324" t="s">
        <v>267</v>
      </c>
      <c r="E402" s="325" t="s">
        <v>28</v>
      </c>
      <c r="F402" s="326">
        <v>2.5939999999999999</v>
      </c>
      <c r="G402" s="42"/>
      <c r="H402" s="48"/>
    </row>
    <row r="403" s="2" customFormat="1" ht="16.8" customHeight="1">
      <c r="A403" s="42"/>
      <c r="B403" s="48"/>
      <c r="C403" s="327" t="s">
        <v>28</v>
      </c>
      <c r="D403" s="327" t="s">
        <v>244</v>
      </c>
      <c r="E403" s="21" t="s">
        <v>28</v>
      </c>
      <c r="F403" s="328">
        <v>0</v>
      </c>
      <c r="G403" s="42"/>
      <c r="H403" s="48"/>
    </row>
    <row r="404" s="2" customFormat="1" ht="16.8" customHeight="1">
      <c r="A404" s="42"/>
      <c r="B404" s="48"/>
      <c r="C404" s="327" t="s">
        <v>28</v>
      </c>
      <c r="D404" s="327" t="s">
        <v>266</v>
      </c>
      <c r="E404" s="21" t="s">
        <v>28</v>
      </c>
      <c r="F404" s="328">
        <v>2.5939999999999999</v>
      </c>
      <c r="G404" s="42"/>
      <c r="H404" s="48"/>
    </row>
    <row r="405" s="2" customFormat="1" ht="16.8" customHeight="1">
      <c r="A405" s="42"/>
      <c r="B405" s="48"/>
      <c r="C405" s="327" t="s">
        <v>267</v>
      </c>
      <c r="D405" s="327" t="s">
        <v>248</v>
      </c>
      <c r="E405" s="21" t="s">
        <v>28</v>
      </c>
      <c r="F405" s="328">
        <v>2.5939999999999999</v>
      </c>
      <c r="G405" s="42"/>
      <c r="H405" s="48"/>
    </row>
    <row r="406" s="2" customFormat="1" ht="7.44" customHeight="1">
      <c r="A406" s="42"/>
      <c r="B406" s="171"/>
      <c r="C406" s="172"/>
      <c r="D406" s="172"/>
      <c r="E406" s="172"/>
      <c r="F406" s="172"/>
      <c r="G406" s="172"/>
      <c r="H406" s="48"/>
    </row>
    <row r="407" s="2" customFormat="1">
      <c r="A407" s="42"/>
      <c r="B407" s="42"/>
      <c r="C407" s="42"/>
      <c r="D407" s="42"/>
      <c r="E407" s="42"/>
      <c r="F407" s="42"/>
      <c r="G407" s="42"/>
      <c r="H407" s="42"/>
    </row>
  </sheetData>
  <sheetProtection sheet="1" formatColumns="0" formatRows="0" objects="1" scenarios="1" spinCount="100000" saltValue="4+noRGkQNbzevhFlLi5gLMRMu48FJdcGxfSpGWgpl+oURE9lsf5PUeHHT/ojkyM5G1auZnnMWVj4RifrpxH3zg==" hashValue="OSt0yXlueqQRQxQE9ayZSCE4pCtsHR7qc+z2CNdA+IZ0LJ1QXU1r3dNQphw+1v1p+K1tmR2Mupiaft5TJaKNHg==" algorithmName="SHA-512" password="CEE1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NEUWIRTH\Uzivatel</dc:creator>
  <cp:lastModifiedBy>NEUWIRTH\Uzivatel</cp:lastModifiedBy>
  <dcterms:created xsi:type="dcterms:W3CDTF">2024-11-07T14:48:45Z</dcterms:created>
  <dcterms:modified xsi:type="dcterms:W3CDTF">2024-11-07T14:49:03Z</dcterms:modified>
</cp:coreProperties>
</file>